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9ФП" sheetId="1" r:id="rId1"/>
  </sheets>
  <externalReferences>
    <externalReference r:id="rId2"/>
    <externalReference r:id="rId3"/>
    <externalReference r:id="rId4"/>
    <externalReference r:id="rId5"/>
  </externalReferences>
  <definedNames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'9ФП'!$19:$21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'9ФП'!$A$1:$H$468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8" i="1" l="1"/>
  <c r="G468" i="1" s="1"/>
  <c r="G467" i="1"/>
  <c r="G466" i="1"/>
  <c r="G465" i="1"/>
  <c r="G464" i="1"/>
  <c r="F463" i="1"/>
  <c r="G463" i="1" s="1"/>
  <c r="F462" i="1"/>
  <c r="G462" i="1" s="1"/>
  <c r="F461" i="1"/>
  <c r="G461" i="1" s="1"/>
  <c r="F460" i="1"/>
  <c r="G460" i="1" s="1"/>
  <c r="G459" i="1"/>
  <c r="G458" i="1"/>
  <c r="F458" i="1"/>
  <c r="F457" i="1"/>
  <c r="G457" i="1" s="1"/>
  <c r="G456" i="1"/>
  <c r="F456" i="1"/>
  <c r="F455" i="1"/>
  <c r="G455" i="1" s="1"/>
  <c r="G454" i="1"/>
  <c r="F453" i="1"/>
  <c r="G453" i="1" s="1"/>
  <c r="G452" i="1"/>
  <c r="D451" i="1"/>
  <c r="F451" i="1" s="1"/>
  <c r="G451" i="1" s="1"/>
  <c r="G450" i="1"/>
  <c r="F450" i="1"/>
  <c r="E450" i="1"/>
  <c r="F449" i="1"/>
  <c r="G449" i="1" s="1"/>
  <c r="G448" i="1"/>
  <c r="F448" i="1"/>
  <c r="F447" i="1"/>
  <c r="G447" i="1" s="1"/>
  <c r="G446" i="1"/>
  <c r="F446" i="1"/>
  <c r="E445" i="1"/>
  <c r="F445" i="1" s="1"/>
  <c r="G445" i="1" s="1"/>
  <c r="D445" i="1"/>
  <c r="F444" i="1"/>
  <c r="G444" i="1" s="1"/>
  <c r="G443" i="1"/>
  <c r="F443" i="1"/>
  <c r="F442" i="1"/>
  <c r="G442" i="1" s="1"/>
  <c r="G441" i="1"/>
  <c r="F441" i="1"/>
  <c r="E440" i="1"/>
  <c r="F440" i="1" s="1"/>
  <c r="G440" i="1" s="1"/>
  <c r="D440" i="1"/>
  <c r="F439" i="1"/>
  <c r="G439" i="1" s="1"/>
  <c r="G438" i="1"/>
  <c r="F438" i="1"/>
  <c r="F437" i="1"/>
  <c r="G437" i="1" s="1"/>
  <c r="G436" i="1"/>
  <c r="F436" i="1"/>
  <c r="F435" i="1"/>
  <c r="G435" i="1" s="1"/>
  <c r="G434" i="1"/>
  <c r="F434" i="1"/>
  <c r="F433" i="1"/>
  <c r="G433" i="1" s="1"/>
  <c r="G432" i="1"/>
  <c r="F432" i="1"/>
  <c r="F431" i="1"/>
  <c r="G431" i="1" s="1"/>
  <c r="G430" i="1"/>
  <c r="F430" i="1"/>
  <c r="F429" i="1"/>
  <c r="G429" i="1" s="1"/>
  <c r="G428" i="1"/>
  <c r="F428" i="1"/>
  <c r="F427" i="1"/>
  <c r="G427" i="1" s="1"/>
  <c r="G426" i="1"/>
  <c r="D426" i="1"/>
  <c r="F426" i="1" s="1"/>
  <c r="F425" i="1"/>
  <c r="G425" i="1" s="1"/>
  <c r="F424" i="1"/>
  <c r="G424" i="1" s="1"/>
  <c r="F423" i="1"/>
  <c r="G423" i="1" s="1"/>
  <c r="F422" i="1"/>
  <c r="G422" i="1" s="1"/>
  <c r="G421" i="1"/>
  <c r="F421" i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G413" i="1"/>
  <c r="F413" i="1"/>
  <c r="E412" i="1"/>
  <c r="F412" i="1" s="1"/>
  <c r="G412" i="1" s="1"/>
  <c r="D412" i="1"/>
  <c r="D411" i="1" s="1"/>
  <c r="F410" i="1"/>
  <c r="G410" i="1" s="1"/>
  <c r="F409" i="1"/>
  <c r="G409" i="1" s="1"/>
  <c r="F408" i="1"/>
  <c r="G408" i="1" s="1"/>
  <c r="G407" i="1"/>
  <c r="F407" i="1"/>
  <c r="F406" i="1"/>
  <c r="G406" i="1" s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E399" i="1"/>
  <c r="D399" i="1"/>
  <c r="D396" i="1" s="1"/>
  <c r="D388" i="1" s="1"/>
  <c r="D387" i="1" s="1"/>
  <c r="D386" i="1" s="1"/>
  <c r="D385" i="1" s="1"/>
  <c r="G398" i="1"/>
  <c r="F398" i="1"/>
  <c r="F397" i="1"/>
  <c r="G397" i="1" s="1"/>
  <c r="F396" i="1"/>
  <c r="G396" i="1" s="1"/>
  <c r="F395" i="1"/>
  <c r="G395" i="1" s="1"/>
  <c r="G394" i="1"/>
  <c r="F394" i="1"/>
  <c r="F393" i="1"/>
  <c r="G393" i="1" s="1"/>
  <c r="G392" i="1"/>
  <c r="F392" i="1"/>
  <c r="F391" i="1"/>
  <c r="G391" i="1" s="1"/>
  <c r="G390" i="1"/>
  <c r="F390" i="1"/>
  <c r="F389" i="1"/>
  <c r="G389" i="1" s="1"/>
  <c r="E388" i="1"/>
  <c r="E387" i="1" s="1"/>
  <c r="G383" i="1"/>
  <c r="F383" i="1"/>
  <c r="E383" i="1"/>
  <c r="D383" i="1"/>
  <c r="H382" i="1"/>
  <c r="G382" i="1"/>
  <c r="F382" i="1"/>
  <c r="D382" i="1"/>
  <c r="G379" i="1"/>
  <c r="F379" i="1"/>
  <c r="F378" i="1"/>
  <c r="G378" i="1" s="1"/>
  <c r="G377" i="1"/>
  <c r="F377" i="1"/>
  <c r="F376" i="1"/>
  <c r="G376" i="1" s="1"/>
  <c r="G375" i="1"/>
  <c r="F375" i="1"/>
  <c r="F374" i="1"/>
  <c r="G374" i="1" s="1"/>
  <c r="G373" i="1"/>
  <c r="F373" i="1"/>
  <c r="F372" i="1"/>
  <c r="G372" i="1" s="1"/>
  <c r="G371" i="1"/>
  <c r="F371" i="1"/>
  <c r="F370" i="1"/>
  <c r="G370" i="1" s="1"/>
  <c r="G369" i="1"/>
  <c r="F369" i="1"/>
  <c r="F368" i="1"/>
  <c r="G368" i="1" s="1"/>
  <c r="G367" i="1"/>
  <c r="F366" i="1"/>
  <c r="G366" i="1" s="1"/>
  <c r="E366" i="1"/>
  <c r="D366" i="1"/>
  <c r="G365" i="1"/>
  <c r="G364" i="1"/>
  <c r="F364" i="1"/>
  <c r="E362" i="1"/>
  <c r="D362" i="1"/>
  <c r="G361" i="1"/>
  <c r="F361" i="1"/>
  <c r="F360" i="1"/>
  <c r="G360" i="1" s="1"/>
  <c r="G359" i="1"/>
  <c r="F359" i="1"/>
  <c r="F358" i="1"/>
  <c r="G358" i="1" s="1"/>
  <c r="G357" i="1"/>
  <c r="F357" i="1"/>
  <c r="F356" i="1"/>
  <c r="G356" i="1" s="1"/>
  <c r="G355" i="1"/>
  <c r="F355" i="1"/>
  <c r="F354" i="1"/>
  <c r="G354" i="1" s="1"/>
  <c r="E353" i="1"/>
  <c r="F353" i="1" s="1"/>
  <c r="G353" i="1" s="1"/>
  <c r="F352" i="1"/>
  <c r="G352" i="1" s="1"/>
  <c r="F325" i="1"/>
  <c r="F324" i="1"/>
  <c r="G324" i="1" s="1"/>
  <c r="F323" i="1"/>
  <c r="F322" i="1"/>
  <c r="G322" i="1" s="1"/>
  <c r="F321" i="1"/>
  <c r="G321" i="1" s="1"/>
  <c r="F320" i="1"/>
  <c r="G320" i="1" s="1"/>
  <c r="F319" i="1"/>
  <c r="G319" i="1" s="1"/>
  <c r="F318" i="1"/>
  <c r="G318" i="1" s="1"/>
  <c r="F316" i="1"/>
  <c r="G316" i="1" s="1"/>
  <c r="G315" i="1"/>
  <c r="F315" i="1"/>
  <c r="E314" i="1"/>
  <c r="F314" i="1" s="1"/>
  <c r="G314" i="1" s="1"/>
  <c r="F313" i="1"/>
  <c r="G313" i="1" s="1"/>
  <c r="F312" i="1"/>
  <c r="G312" i="1" s="1"/>
  <c r="F311" i="1"/>
  <c r="G311" i="1" s="1"/>
  <c r="F310" i="1"/>
  <c r="G310" i="1" s="1"/>
  <c r="F309" i="1"/>
  <c r="G309" i="1" s="1"/>
  <c r="G308" i="1"/>
  <c r="F308" i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G300" i="1"/>
  <c r="F300" i="1"/>
  <c r="F299" i="1"/>
  <c r="G299" i="1" s="1"/>
  <c r="F298" i="1"/>
  <c r="G298" i="1" s="1"/>
  <c r="E297" i="1"/>
  <c r="F297" i="1" s="1"/>
  <c r="G297" i="1" s="1"/>
  <c r="G296" i="1"/>
  <c r="F296" i="1"/>
  <c r="F295" i="1"/>
  <c r="G295" i="1" s="1"/>
  <c r="G294" i="1"/>
  <c r="F294" i="1"/>
  <c r="F293" i="1"/>
  <c r="G293" i="1" s="1"/>
  <c r="E292" i="1"/>
  <c r="F292" i="1" s="1"/>
  <c r="G292" i="1" s="1"/>
  <c r="D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F262" i="1"/>
  <c r="G262" i="1" s="1"/>
  <c r="D261" i="1"/>
  <c r="D263" i="1" s="1"/>
  <c r="G260" i="1"/>
  <c r="F260" i="1"/>
  <c r="E259" i="1"/>
  <c r="F259" i="1" s="1"/>
  <c r="G259" i="1" s="1"/>
  <c r="E258" i="1"/>
  <c r="F258" i="1" s="1"/>
  <c r="G258" i="1" s="1"/>
  <c r="D258" i="1"/>
  <c r="E257" i="1"/>
  <c r="F257" i="1" s="1"/>
  <c r="G257" i="1" s="1"/>
  <c r="D257" i="1"/>
  <c r="D259" i="1" s="1"/>
  <c r="E256" i="1"/>
  <c r="F256" i="1" s="1"/>
  <c r="G256" i="1" s="1"/>
  <c r="D256" i="1"/>
  <c r="D254" i="1"/>
  <c r="D255" i="1" s="1"/>
  <c r="D253" i="1"/>
  <c r="E252" i="1"/>
  <c r="F252" i="1" s="1"/>
  <c r="G252" i="1" s="1"/>
  <c r="D252" i="1"/>
  <c r="G251" i="1"/>
  <c r="F251" i="1"/>
  <c r="G250" i="1"/>
  <c r="F250" i="1"/>
  <c r="D249" i="1"/>
  <c r="F249" i="1" s="1"/>
  <c r="G249" i="1" s="1"/>
  <c r="F248" i="1"/>
  <c r="G248" i="1" s="1"/>
  <c r="G247" i="1"/>
  <c r="F247" i="1"/>
  <c r="E247" i="1"/>
  <c r="F246" i="1"/>
  <c r="G246" i="1" s="1"/>
  <c r="D245" i="1"/>
  <c r="G244" i="1"/>
  <c r="F244" i="1"/>
  <c r="F243" i="1"/>
  <c r="G243" i="1" s="1"/>
  <c r="G242" i="1"/>
  <c r="F242" i="1"/>
  <c r="F241" i="1"/>
  <c r="G241" i="1" s="1"/>
  <c r="E240" i="1"/>
  <c r="D240" i="1"/>
  <c r="G239" i="1"/>
  <c r="F239" i="1"/>
  <c r="F238" i="1"/>
  <c r="G238" i="1" s="1"/>
  <c r="G237" i="1"/>
  <c r="F237" i="1"/>
  <c r="F236" i="1"/>
  <c r="G236" i="1" s="1"/>
  <c r="E235" i="1"/>
  <c r="D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E222" i="1"/>
  <c r="F222" i="1" s="1"/>
  <c r="G222" i="1" s="1"/>
  <c r="F220" i="1"/>
  <c r="G220" i="1" s="1"/>
  <c r="G219" i="1"/>
  <c r="F219" i="1"/>
  <c r="F218" i="1"/>
  <c r="G218" i="1" s="1"/>
  <c r="G217" i="1"/>
  <c r="F217" i="1"/>
  <c r="F216" i="1"/>
  <c r="G216" i="1" s="1"/>
  <c r="G215" i="1"/>
  <c r="F215" i="1"/>
  <c r="F214" i="1"/>
  <c r="G214" i="1" s="1"/>
  <c r="G212" i="1"/>
  <c r="F212" i="1"/>
  <c r="F211" i="1"/>
  <c r="G211" i="1" s="1"/>
  <c r="G210" i="1"/>
  <c r="F210" i="1"/>
  <c r="F209" i="1"/>
  <c r="G209" i="1" s="1"/>
  <c r="G208" i="1"/>
  <c r="F208" i="1"/>
  <c r="F207" i="1"/>
  <c r="G207" i="1" s="1"/>
  <c r="D206" i="1"/>
  <c r="F205" i="1"/>
  <c r="G205" i="1" s="1"/>
  <c r="D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E198" i="1"/>
  <c r="E213" i="1" s="1"/>
  <c r="D198" i="1"/>
  <c r="G197" i="1"/>
  <c r="F197" i="1"/>
  <c r="G196" i="1"/>
  <c r="F196" i="1"/>
  <c r="G195" i="1"/>
  <c r="D195" i="1"/>
  <c r="F195" i="1" s="1"/>
  <c r="F194" i="1"/>
  <c r="G194" i="1" s="1"/>
  <c r="G193" i="1"/>
  <c r="F193" i="1"/>
  <c r="D192" i="1"/>
  <c r="F192" i="1" s="1"/>
  <c r="G192" i="1" s="1"/>
  <c r="G191" i="1"/>
  <c r="F191" i="1"/>
  <c r="F190" i="1"/>
  <c r="G190" i="1" s="1"/>
  <c r="G189" i="1"/>
  <c r="F189" i="1"/>
  <c r="F188" i="1"/>
  <c r="G188" i="1" s="1"/>
  <c r="G187" i="1"/>
  <c r="F187" i="1"/>
  <c r="F186" i="1"/>
  <c r="G186" i="1" s="1"/>
  <c r="G185" i="1"/>
  <c r="F185" i="1"/>
  <c r="F184" i="1"/>
  <c r="G184" i="1" s="1"/>
  <c r="G183" i="1"/>
  <c r="F183" i="1"/>
  <c r="F182" i="1"/>
  <c r="G182" i="1" s="1"/>
  <c r="G181" i="1"/>
  <c r="F181" i="1"/>
  <c r="F180" i="1"/>
  <c r="G180" i="1" s="1"/>
  <c r="G179" i="1"/>
  <c r="F179" i="1"/>
  <c r="E178" i="1"/>
  <c r="F175" i="1"/>
  <c r="G175" i="1" s="1"/>
  <c r="F174" i="1"/>
  <c r="G174" i="1" s="1"/>
  <c r="F173" i="1"/>
  <c r="G173" i="1" s="1"/>
  <c r="G172" i="1"/>
  <c r="F172" i="1"/>
  <c r="F169" i="1"/>
  <c r="G169" i="1" s="1"/>
  <c r="F168" i="1"/>
  <c r="G168" i="1" s="1"/>
  <c r="F167" i="1"/>
  <c r="G167" i="1" s="1"/>
  <c r="F166" i="1"/>
  <c r="G166" i="1" s="1"/>
  <c r="F165" i="1"/>
  <c r="G165" i="1" s="1"/>
  <c r="E164" i="1"/>
  <c r="D164" i="1"/>
  <c r="F164" i="1" s="1"/>
  <c r="G164" i="1" s="1"/>
  <c r="G163" i="1"/>
  <c r="F163" i="1"/>
  <c r="F162" i="1"/>
  <c r="G162" i="1" s="1"/>
  <c r="F161" i="1"/>
  <c r="G161" i="1" s="1"/>
  <c r="F160" i="1"/>
  <c r="G160" i="1" s="1"/>
  <c r="F159" i="1"/>
  <c r="G159" i="1" s="1"/>
  <c r="E159" i="1"/>
  <c r="D159" i="1"/>
  <c r="F158" i="1"/>
  <c r="G158" i="1" s="1"/>
  <c r="E158" i="1"/>
  <c r="D158" i="1"/>
  <c r="F157" i="1"/>
  <c r="G157" i="1" s="1"/>
  <c r="F156" i="1"/>
  <c r="G156" i="1" s="1"/>
  <c r="E156" i="1"/>
  <c r="D156" i="1"/>
  <c r="F155" i="1"/>
  <c r="G155" i="1" s="1"/>
  <c r="G154" i="1"/>
  <c r="F154" i="1"/>
  <c r="F153" i="1"/>
  <c r="G153" i="1" s="1"/>
  <c r="F152" i="1"/>
  <c r="G152" i="1" s="1"/>
  <c r="F151" i="1"/>
  <c r="G151" i="1" s="1"/>
  <c r="F149" i="1"/>
  <c r="G149" i="1" s="1"/>
  <c r="F148" i="1"/>
  <c r="G148" i="1" s="1"/>
  <c r="G147" i="1"/>
  <c r="F147" i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G139" i="1"/>
  <c r="F139" i="1"/>
  <c r="F138" i="1"/>
  <c r="G138" i="1" s="1"/>
  <c r="F137" i="1"/>
  <c r="G137" i="1" s="1"/>
  <c r="F136" i="1"/>
  <c r="G136" i="1" s="1"/>
  <c r="F135" i="1"/>
  <c r="G135" i="1" s="1"/>
  <c r="E135" i="1"/>
  <c r="D135" i="1"/>
  <c r="F134" i="1"/>
  <c r="G134" i="1" s="1"/>
  <c r="F133" i="1"/>
  <c r="G133" i="1" s="1"/>
  <c r="F132" i="1"/>
  <c r="G132" i="1" s="1"/>
  <c r="F131" i="1"/>
  <c r="G131" i="1" s="1"/>
  <c r="G130" i="1"/>
  <c r="F130" i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G122" i="1"/>
  <c r="F122" i="1"/>
  <c r="F121" i="1"/>
  <c r="G121" i="1" s="1"/>
  <c r="F119" i="1"/>
  <c r="G119" i="1" s="1"/>
  <c r="F118" i="1"/>
  <c r="G118" i="1" s="1"/>
  <c r="F117" i="1"/>
  <c r="G117" i="1" s="1"/>
  <c r="E117" i="1"/>
  <c r="D117" i="1"/>
  <c r="F116" i="1"/>
  <c r="G116" i="1" s="1"/>
  <c r="F115" i="1"/>
  <c r="G115" i="1" s="1"/>
  <c r="F114" i="1"/>
  <c r="G114" i="1" s="1"/>
  <c r="D114" i="1"/>
  <c r="F113" i="1"/>
  <c r="G113" i="1" s="1"/>
  <c r="G112" i="1"/>
  <c r="F112" i="1"/>
  <c r="F111" i="1"/>
  <c r="G111" i="1" s="1"/>
  <c r="G110" i="1"/>
  <c r="F110" i="1"/>
  <c r="F109" i="1"/>
  <c r="G109" i="1" s="1"/>
  <c r="G108" i="1"/>
  <c r="F108" i="1"/>
  <c r="E107" i="1"/>
  <c r="F106" i="1"/>
  <c r="G106" i="1" s="1"/>
  <c r="D105" i="1"/>
  <c r="D107" i="1" s="1"/>
  <c r="F104" i="1"/>
  <c r="G104" i="1" s="1"/>
  <c r="F103" i="1"/>
  <c r="G103" i="1" s="1"/>
  <c r="F102" i="1"/>
  <c r="G102" i="1" s="1"/>
  <c r="E101" i="1"/>
  <c r="F101" i="1" s="1"/>
  <c r="G101" i="1" s="1"/>
  <c r="D101" i="1"/>
  <c r="E100" i="1"/>
  <c r="F100" i="1" s="1"/>
  <c r="G100" i="1" s="1"/>
  <c r="D100" i="1"/>
  <c r="F99" i="1"/>
  <c r="G99" i="1" s="1"/>
  <c r="F98" i="1"/>
  <c r="G98" i="1" s="1"/>
  <c r="F97" i="1"/>
  <c r="G97" i="1" s="1"/>
  <c r="F96" i="1"/>
  <c r="G96" i="1" s="1"/>
  <c r="E95" i="1"/>
  <c r="F95" i="1" s="1"/>
  <c r="G95" i="1" s="1"/>
  <c r="D95" i="1"/>
  <c r="E94" i="1"/>
  <c r="F94" i="1" s="1"/>
  <c r="G94" i="1" s="1"/>
  <c r="D94" i="1"/>
  <c r="F93" i="1"/>
  <c r="G93" i="1" s="1"/>
  <c r="F92" i="1"/>
  <c r="G92" i="1" s="1"/>
  <c r="E92" i="1"/>
  <c r="D92" i="1"/>
  <c r="F91" i="1"/>
  <c r="G91" i="1" s="1"/>
  <c r="F90" i="1"/>
  <c r="G90" i="1" s="1"/>
  <c r="F89" i="1"/>
  <c r="G89" i="1" s="1"/>
  <c r="F88" i="1"/>
  <c r="G88" i="1" s="1"/>
  <c r="F87" i="1"/>
  <c r="G87" i="1" s="1"/>
  <c r="D86" i="1"/>
  <c r="D120" i="1" s="1"/>
  <c r="D150" i="1" s="1"/>
  <c r="F85" i="1"/>
  <c r="G85" i="1" s="1"/>
  <c r="F84" i="1"/>
  <c r="G84" i="1" s="1"/>
  <c r="F83" i="1"/>
  <c r="G83" i="1" s="1"/>
  <c r="F80" i="1"/>
  <c r="G80" i="1" s="1"/>
  <c r="F79" i="1"/>
  <c r="G79" i="1" s="1"/>
  <c r="F77" i="1"/>
  <c r="G77" i="1" s="1"/>
  <c r="E77" i="1"/>
  <c r="D77" i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E69" i="1"/>
  <c r="D69" i="1"/>
  <c r="D171" i="1" s="1"/>
  <c r="D176" i="1" s="1"/>
  <c r="F68" i="1"/>
  <c r="G68" i="1" s="1"/>
  <c r="F67" i="1"/>
  <c r="G67" i="1" s="1"/>
  <c r="E67" i="1"/>
  <c r="D67" i="1"/>
  <c r="F66" i="1"/>
  <c r="G66" i="1" s="1"/>
  <c r="F65" i="1"/>
  <c r="G65" i="1" s="1"/>
  <c r="F64" i="1"/>
  <c r="G64" i="1" s="1"/>
  <c r="F63" i="1"/>
  <c r="G63" i="1" s="1"/>
  <c r="F62" i="1"/>
  <c r="G62" i="1" s="1"/>
  <c r="F60" i="1"/>
  <c r="G60" i="1" s="1"/>
  <c r="F59" i="1"/>
  <c r="G59" i="1" s="1"/>
  <c r="F58" i="1"/>
  <c r="G58" i="1" s="1"/>
  <c r="F57" i="1"/>
  <c r="G57" i="1" s="1"/>
  <c r="E56" i="1"/>
  <c r="D56" i="1"/>
  <c r="D55" i="1" s="1"/>
  <c r="D53" i="1" s="1"/>
  <c r="E55" i="1"/>
  <c r="E53" i="1" s="1"/>
  <c r="E61" i="1" s="1"/>
  <c r="F54" i="1"/>
  <c r="G54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E38" i="1"/>
  <c r="E78" i="1" s="1"/>
  <c r="E81" i="1" s="1"/>
  <c r="D38" i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E23" i="1"/>
  <c r="E86" i="1" s="1"/>
  <c r="D23" i="1"/>
  <c r="D317" i="1" s="1"/>
  <c r="F53" i="1" l="1"/>
  <c r="G53" i="1" s="1"/>
  <c r="D61" i="1"/>
  <c r="F56" i="1"/>
  <c r="G56" i="1" s="1"/>
  <c r="F69" i="1"/>
  <c r="G69" i="1" s="1"/>
  <c r="E317" i="1"/>
  <c r="F317" i="1" s="1"/>
  <c r="E253" i="1"/>
  <c r="F178" i="1"/>
  <c r="G178" i="1" s="1"/>
  <c r="F206" i="1"/>
  <c r="G206" i="1" s="1"/>
  <c r="D213" i="1"/>
  <c r="F213" i="1" s="1"/>
  <c r="G213" i="1" s="1"/>
  <c r="F235" i="1"/>
  <c r="G235" i="1" s="1"/>
  <c r="E245" i="1"/>
  <c r="F245" i="1" s="1"/>
  <c r="G245" i="1" s="1"/>
  <c r="F387" i="1"/>
  <c r="G387" i="1" s="1"/>
  <c r="E386" i="1"/>
  <c r="F78" i="1"/>
  <c r="G78" i="1" s="1"/>
  <c r="E120" i="1"/>
  <c r="F86" i="1"/>
  <c r="G86" i="1" s="1"/>
  <c r="D78" i="1"/>
  <c r="D81" i="1" s="1"/>
  <c r="F81" i="1" s="1"/>
  <c r="G81" i="1" s="1"/>
  <c r="F61" i="1"/>
  <c r="G61" i="1" s="1"/>
  <c r="F107" i="1"/>
  <c r="G107" i="1" s="1"/>
  <c r="F362" i="1"/>
  <c r="G362" i="1" s="1"/>
  <c r="F388" i="1"/>
  <c r="G388" i="1" s="1"/>
  <c r="F55" i="1"/>
  <c r="G55" i="1" s="1"/>
  <c r="E411" i="1"/>
  <c r="F411" i="1" s="1"/>
  <c r="G411" i="1" s="1"/>
  <c r="F105" i="1"/>
  <c r="G105" i="1" s="1"/>
  <c r="F198" i="1"/>
  <c r="G198" i="1" s="1"/>
  <c r="F240" i="1"/>
  <c r="G240" i="1" s="1"/>
  <c r="F399" i="1"/>
  <c r="G399" i="1" s="1"/>
  <c r="F386" i="1" l="1"/>
  <c r="G386" i="1" s="1"/>
  <c r="E385" i="1"/>
  <c r="F253" i="1"/>
  <c r="G253" i="1" s="1"/>
  <c r="E150" i="1"/>
  <c r="F150" i="1" s="1"/>
  <c r="G150" i="1" s="1"/>
  <c r="E171" i="1"/>
  <c r="F120" i="1"/>
  <c r="G120" i="1" s="1"/>
  <c r="E176" i="1" l="1"/>
  <c r="F176" i="1" s="1"/>
  <c r="G176" i="1" s="1"/>
  <c r="F171" i="1"/>
  <c r="G171" i="1" s="1"/>
  <c r="F385" i="1"/>
  <c r="G385" i="1" s="1"/>
  <c r="E221" i="1"/>
  <c r="F221" i="1" l="1"/>
  <c r="G221" i="1" s="1"/>
  <c r="E254" i="1"/>
  <c r="F254" i="1" l="1"/>
  <c r="G254" i="1" s="1"/>
  <c r="E255" i="1"/>
  <c r="F255" i="1" s="1"/>
  <c r="G255" i="1" s="1"/>
  <c r="E261" i="1"/>
  <c r="F261" i="1" l="1"/>
  <c r="G261" i="1" s="1"/>
  <c r="E263" i="1"/>
  <c r="F263" i="1" s="1"/>
  <c r="G263" i="1" s="1"/>
</calcChain>
</file>

<file path=xl/sharedStrings.xml><?xml version="1.0" encoding="utf-8"?>
<sst xmlns="http://schemas.openxmlformats.org/spreadsheetml/2006/main" count="1796" uniqueCount="734">
  <si>
    <t>Приложение № 9</t>
  </si>
  <si>
    <t>к приказу Минэнерго России</t>
  </si>
  <si>
    <t>от « 25 » апреля 2018 г. № 320</t>
  </si>
  <si>
    <t>Форма 9. Отчет об исполнении финансового плана субъекта электроэнергетики</t>
  </si>
  <si>
    <t>Инвестиционная программа Акционерного общества "Чеченэнерго"</t>
  </si>
  <si>
    <t xml:space="preserve"> полное наименование субъекта электроэнергетики</t>
  </si>
  <si>
    <t>Субъект Российской Федерации: Чеченская Республика</t>
  </si>
  <si>
    <t>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</si>
  <si>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</si>
  <si>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 реквизиты решения органа исполнительной власти, утвердившего инвестиционную программу</t>
  </si>
  <si>
    <t xml:space="preserve">Раздел 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</si>
  <si>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</si>
  <si>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</si>
  <si>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</si>
  <si>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 2024 г. </t>
  </si>
  <si>
    <t>Отклонения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</si>
  <si>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</si>
  <si>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</si>
  <si>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</si>
  <si>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</si>
  <si>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</si>
  <si>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</si>
  <si>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</si>
  <si>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</si>
  <si>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</si>
  <si>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</si>
  <si>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</si>
  <si>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</si>
  <si>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</si>
  <si>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</si>
  <si>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</si>
  <si>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</si>
  <si>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</si>
  <si>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</si>
  <si>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</si>
  <si>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</si>
  <si>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</si>
  <si>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</si>
  <si>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</si>
  <si>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</si>
  <si>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</si>
  <si>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</si>
  <si>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 xml:space="preserve">Снижение вследствие переноса срока актирования выручки по проекту ТП ВТРК «Ведучи» на 2025 год. 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</si>
  <si>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</si>
  <si>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</si>
  <si>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</si>
  <si>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</si>
  <si>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</si>
  <si>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</si>
  <si>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</si>
  <si>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</si>
  <si>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</si>
  <si>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</si>
  <si>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</si>
  <si>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</si>
  <si>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</si>
  <si>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</si>
  <si>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</si>
  <si>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</si>
  <si>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</si>
  <si>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</si>
  <si>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</si>
  <si>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</si>
  <si>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</si>
  <si>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</si>
  <si>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</si>
  <si>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</si>
  <si>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</si>
  <si>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</si>
  <si>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</si>
  <si>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</si>
  <si>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</si>
  <si>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</si>
  <si>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</si>
  <si>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</si>
  <si>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</si>
  <si>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</si>
  <si>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</si>
  <si>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</si>
  <si>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</si>
  <si>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</si>
  <si>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</si>
  <si>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</si>
  <si>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</si>
  <si>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</si>
  <si>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</si>
  <si>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</si>
  <si>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</si>
  <si>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</si>
  <si>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</si>
  <si>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</si>
  <si>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</si>
  <si>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</si>
  <si>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</si>
  <si>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</si>
  <si>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</si>
  <si>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</si>
  <si>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</si>
  <si>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</si>
  <si>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</si>
  <si>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</si>
  <si>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</si>
  <si>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</si>
  <si>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</si>
  <si>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</si>
  <si>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</si>
  <si>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</si>
  <si>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</si>
  <si>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</si>
  <si>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</si>
  <si>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</si>
  <si>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</si>
  <si>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</si>
  <si>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</si>
  <si>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</si>
  <si>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</si>
  <si>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</si>
  <si>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</si>
  <si>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</si>
  <si>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</si>
  <si>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</si>
  <si>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</si>
  <si>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</si>
  <si>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</si>
  <si>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</si>
  <si>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</si>
  <si>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</si>
  <si>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</si>
  <si>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</si>
  <si>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</si>
  <si>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</si>
  <si>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</si>
  <si>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</si>
  <si>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</si>
  <si>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</si>
  <si>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</si>
  <si>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</si>
  <si>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</si>
  <si>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</si>
  <si>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</si>
  <si>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</si>
  <si>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</si>
  <si>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</si>
  <si>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</si>
  <si>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</si>
  <si>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</si>
  <si>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</si>
  <si>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</si>
  <si>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</si>
  <si>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</si>
  <si>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</si>
  <si>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</si>
  <si>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4.1</t>
  </si>
  <si>
    <t>Прочие доходы всего, в том числе: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</si>
  <si>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</si>
  <si>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</si>
  <si>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</si>
  <si>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</si>
  <si>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</si>
  <si>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</si>
  <si>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</si>
  <si>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</si>
  <si>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</si>
  <si>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</si>
  <si>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</si>
  <si>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</si>
  <si>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</si>
  <si>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</si>
  <si>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</si>
  <si>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</si>
  <si>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</si>
  <si>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</si>
  <si>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</si>
  <si>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</si>
  <si>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</si>
  <si>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</si>
  <si>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</si>
  <si>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</si>
  <si>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</si>
  <si>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</si>
  <si>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</si>
  <si>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</si>
  <si>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</si>
  <si>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</si>
  <si>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</si>
  <si>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Отражение расходов по обесценению имущества в объеме 4 984 млн рублей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</si>
  <si>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</si>
  <si>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</si>
  <si>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</si>
  <si>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</si>
  <si>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</si>
  <si>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</si>
  <si>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</si>
  <si>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</si>
  <si>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</si>
  <si>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</si>
  <si>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</si>
  <si>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</si>
  <si>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</si>
  <si>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</si>
  <si>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</si>
  <si>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</si>
  <si>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</si>
  <si>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</si>
  <si>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</si>
  <si>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</si>
  <si>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</si>
  <si>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</si>
  <si>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</si>
  <si>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</si>
  <si>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</si>
  <si>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</si>
  <si>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</si>
  <si>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</si>
  <si>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</si>
  <si>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</si>
  <si>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</si>
  <si>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</si>
  <si>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</si>
  <si>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</si>
  <si>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</si>
  <si>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</si>
  <si>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</si>
  <si>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</si>
  <si>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</si>
  <si>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</si>
  <si>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</si>
  <si>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</si>
  <si>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</si>
  <si>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</si>
  <si>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</si>
  <si>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</si>
  <si>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Снижение финансового результата обусловлено:
 - снижением выручки по ТП вследствие переноса срока актирования выручки по проекту ТП ВТРК «Ведучи» на 2025 год. 
 - отражением расходов по обесценению имущества;
 - ростом сальдированного резерва по сомнительным долгам в связи с низкой платежной дисциплиной конечных потребителей электроэнергии.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</si>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</sst>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%"/>
  </numFmts>
  <fonts count="2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0">
    <xf numFmtId="0" fontId="0" fillId="0" borderId="0" xfId="0"/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5" fillId="0" borderId="0" xfId="1" applyFont="1" applyAlignment="1">
      <alignment horizontal="right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6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9" fillId="0" borderId="0" xfId="3" applyFont="1" applyFill="1" applyAlignment="1">
      <alignment horizontal="left" vertical="top"/>
    </xf>
    <xf numFmtId="4" fontId="3" fillId="0" borderId="0" xfId="1" applyNumberFormat="1" applyFont="1" applyFill="1"/>
    <xf numFmtId="164" fontId="3" fillId="0" borderId="0" xfId="4" applyFont="1" applyFill="1"/>
    <xf numFmtId="10" fontId="3" fillId="0" borderId="0" xfId="5" applyNumberFormat="1" applyFont="1" applyFill="1"/>
    <xf numFmtId="0" fontId="10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 wrapText="1"/>
    </xf>
    <xf numFmtId="49" fontId="15" fillId="0" borderId="13" xfId="1" applyNumberFormat="1" applyFont="1" applyFill="1" applyBorder="1" applyAlignment="1">
      <alignment horizontal="center" vertical="center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16" fillId="0" borderId="15" xfId="1" applyNumberFormat="1" applyFont="1" applyFill="1" applyBorder="1" applyAlignment="1">
      <alignment horizontal="center" vertical="center"/>
    </xf>
    <xf numFmtId="49" fontId="16" fillId="0" borderId="16" xfId="1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4" fontId="17" fillId="0" borderId="2" xfId="3" applyNumberFormat="1" applyFont="1" applyFill="1" applyBorder="1" applyAlignment="1">
      <alignment horizontal="center" vertical="center"/>
    </xf>
    <xf numFmtId="165" fontId="17" fillId="0" borderId="2" xfId="5" applyNumberFormat="1" applyFont="1" applyFill="1" applyBorder="1" applyAlignment="1">
      <alignment horizontal="center" vertical="center"/>
    </xf>
    <xf numFmtId="4" fontId="3" fillId="0" borderId="0" xfId="1" applyNumberFormat="1" applyFont="1" applyFill="1" applyAlignment="1">
      <alignment vertical="center"/>
    </xf>
    <xf numFmtId="49" fontId="4" fillId="0" borderId="8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4" fontId="17" fillId="0" borderId="9" xfId="3" applyNumberFormat="1" applyFont="1" applyFill="1" applyBorder="1" applyAlignment="1">
      <alignment horizontal="center" vertical="center"/>
    </xf>
    <xf numFmtId="165" fontId="17" fillId="0" borderId="9" xfId="5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4" fontId="17" fillId="0" borderId="9" xfId="3" applyNumberFormat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indent="3"/>
    </xf>
    <xf numFmtId="0" fontId="3" fillId="0" borderId="12" xfId="3" applyFont="1" applyFill="1" applyBorder="1" applyAlignment="1">
      <alignment vertical="center" wrapText="1"/>
    </xf>
    <xf numFmtId="4" fontId="18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3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3" applyFont="1" applyFill="1" applyBorder="1" applyAlignment="1">
      <alignment horizontal="left" vertical="center" wrapText="1" indent="7"/>
    </xf>
    <xf numFmtId="0" fontId="3" fillId="0" borderId="9" xfId="3" applyFont="1" applyFill="1" applyBorder="1" applyAlignment="1">
      <alignment horizontal="left" vertical="center" wrapText="1" indent="3"/>
    </xf>
    <xf numFmtId="4" fontId="4" fillId="0" borderId="9" xfId="3" applyNumberFormat="1" applyFont="1" applyFill="1" applyBorder="1" applyAlignment="1">
      <alignment horizontal="center" vertical="center"/>
    </xf>
    <xf numFmtId="165" fontId="4" fillId="0" borderId="9" xfId="5" applyNumberFormat="1" applyFont="1" applyFill="1" applyBorder="1" applyAlignment="1">
      <alignment horizontal="center" vertical="center"/>
    </xf>
    <xf numFmtId="49" fontId="4" fillId="0" borderId="17" xfId="3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18" xfId="1" applyFont="1" applyFill="1" applyBorder="1" applyAlignment="1">
      <alignment horizontal="center" vertical="center"/>
    </xf>
    <xf numFmtId="4" fontId="17" fillId="0" borderId="13" xfId="3" applyNumberFormat="1" applyFont="1" applyFill="1" applyBorder="1" applyAlignment="1">
      <alignment horizontal="center" vertical="center"/>
    </xf>
    <xf numFmtId="165" fontId="17" fillId="0" borderId="13" xfId="5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left" vertical="center" wrapText="1" indent="1"/>
    </xf>
    <xf numFmtId="49" fontId="4" fillId="0" borderId="19" xfId="3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4" fontId="17" fillId="0" borderId="20" xfId="3" applyNumberFormat="1" applyFont="1" applyFill="1" applyBorder="1" applyAlignment="1">
      <alignment horizontal="center" vertical="center"/>
    </xf>
    <xf numFmtId="165" fontId="17" fillId="0" borderId="20" xfId="5" applyNumberFormat="1" applyFont="1" applyFill="1" applyBorder="1" applyAlignment="1">
      <alignment horizontal="center" vertical="center"/>
    </xf>
    <xf numFmtId="49" fontId="4" fillId="0" borderId="21" xfId="3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4" fontId="17" fillId="0" borderId="12" xfId="3" applyNumberFormat="1" applyFont="1" applyFill="1" applyBorder="1" applyAlignment="1">
      <alignment horizontal="center" vertical="center"/>
    </xf>
    <xf numFmtId="165" fontId="17" fillId="0" borderId="12" xfId="5" applyNumberFormat="1" applyFont="1" applyFill="1" applyBorder="1" applyAlignment="1">
      <alignment horizontal="center" vertical="center"/>
    </xf>
    <xf numFmtId="0" fontId="3" fillId="0" borderId="9" xfId="3" applyFont="1" applyFill="1" applyBorder="1" applyAlignment="1">
      <alignment vertical="center" wrapText="1"/>
    </xf>
    <xf numFmtId="165" fontId="4" fillId="0" borderId="9" xfId="3" applyNumberFormat="1" applyFont="1" applyFill="1" applyBorder="1" applyAlignment="1">
      <alignment horizontal="left" vertical="center" wrapText="1"/>
    </xf>
    <xf numFmtId="165" fontId="19" fillId="0" borderId="9" xfId="3" applyNumberFormat="1" applyFont="1" applyFill="1" applyBorder="1" applyAlignment="1">
      <alignment horizontal="center" vertical="center"/>
    </xf>
    <xf numFmtId="4" fontId="18" fillId="0" borderId="2" xfId="3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left" vertical="center" wrapText="1" indent="1"/>
    </xf>
    <xf numFmtId="0" fontId="3" fillId="0" borderId="13" xfId="3" applyFont="1" applyFill="1" applyBorder="1" applyAlignment="1">
      <alignment vertical="center" wrapText="1"/>
    </xf>
    <xf numFmtId="4" fontId="17" fillId="3" borderId="9" xfId="3" applyNumberFormat="1" applyFont="1" applyFill="1" applyBorder="1" applyAlignment="1">
      <alignment horizontal="center" vertical="center"/>
    </xf>
    <xf numFmtId="10" fontId="17" fillId="0" borderId="9" xfId="5" applyNumberFormat="1" applyFont="1" applyFill="1" applyBorder="1" applyAlignment="1">
      <alignment horizontal="center" vertical="center"/>
    </xf>
    <xf numFmtId="10" fontId="18" fillId="0" borderId="9" xfId="5" applyNumberFormat="1" applyFont="1" applyFill="1" applyBorder="1" applyAlignment="1">
      <alignment horizontal="center" vertical="center"/>
    </xf>
    <xf numFmtId="10" fontId="17" fillId="0" borderId="13" xfId="5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5"/>
    </xf>
    <xf numFmtId="0" fontId="3" fillId="0" borderId="20" xfId="1" applyFont="1" applyFill="1" applyBorder="1" applyAlignment="1">
      <alignment horizontal="left" vertical="center" indent="5"/>
    </xf>
    <xf numFmtId="10" fontId="17" fillId="0" borderId="20" xfId="5" applyNumberFormat="1" applyFont="1" applyFill="1" applyBorder="1" applyAlignment="1">
      <alignment horizontal="center" vertical="center"/>
    </xf>
    <xf numFmtId="49" fontId="16" fillId="0" borderId="23" xfId="1" applyNumberFormat="1" applyFont="1" applyFill="1" applyBorder="1" applyAlignment="1">
      <alignment horizontal="center" vertical="center"/>
    </xf>
    <xf numFmtId="49" fontId="16" fillId="0" borderId="24" xfId="1" applyNumberFormat="1" applyFont="1" applyFill="1" applyBorder="1" applyAlignment="1">
      <alignment horizontal="center" vertical="center"/>
    </xf>
    <xf numFmtId="4" fontId="3" fillId="0" borderId="9" xfId="3" applyNumberFormat="1" applyFont="1" applyFill="1" applyBorder="1" applyAlignment="1">
      <alignment horizontal="center" vertical="center"/>
    </xf>
    <xf numFmtId="165" fontId="3" fillId="0" borderId="9" xfId="5" applyNumberFormat="1" applyFont="1" applyFill="1" applyBorder="1" applyAlignment="1">
      <alignment horizontal="center" vertical="center"/>
    </xf>
    <xf numFmtId="3" fontId="3" fillId="0" borderId="9" xfId="3" applyNumberFormat="1" applyFont="1" applyFill="1" applyBorder="1" applyAlignment="1">
      <alignment horizontal="center" vertical="center"/>
    </xf>
    <xf numFmtId="4" fontId="20" fillId="0" borderId="9" xfId="3" applyNumberFormat="1" applyFont="1" applyFill="1" applyBorder="1" applyAlignment="1">
      <alignment horizontal="center" vertical="center"/>
    </xf>
    <xf numFmtId="0" fontId="17" fillId="0" borderId="10" xfId="3" applyFont="1" applyFill="1" applyBorder="1" applyAlignment="1">
      <alignment horizontal="center" vertical="center"/>
    </xf>
    <xf numFmtId="4" fontId="3" fillId="0" borderId="13" xfId="3" applyNumberFormat="1" applyFont="1" applyFill="1" applyBorder="1" applyAlignment="1">
      <alignment horizontal="center" vertical="center"/>
    </xf>
    <xf numFmtId="4" fontId="20" fillId="0" borderId="13" xfId="3" applyNumberFormat="1" applyFont="1" applyFill="1" applyBorder="1" applyAlignment="1">
      <alignment horizontal="center" vertical="center"/>
    </xf>
    <xf numFmtId="165" fontId="3" fillId="0" borderId="13" xfId="5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vertical="center" wrapText="1"/>
    </xf>
    <xf numFmtId="3" fontId="3" fillId="0" borderId="20" xfId="4" applyNumberFormat="1" applyFont="1" applyFill="1" applyBorder="1" applyAlignment="1">
      <alignment horizontal="center" vertical="center"/>
    </xf>
    <xf numFmtId="165" fontId="3" fillId="0" borderId="20" xfId="5" applyNumberFormat="1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49" fontId="15" fillId="0" borderId="19" xfId="1" applyNumberFormat="1" applyFont="1" applyFill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" fontId="3" fillId="0" borderId="12" xfId="1" applyNumberFormat="1" applyFont="1" applyFill="1" applyBorder="1" applyAlignment="1">
      <alignment horizontal="center" vertical="center" wrapText="1"/>
    </xf>
    <xf numFmtId="165" fontId="3" fillId="0" borderId="12" xfId="5" applyNumberFormat="1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vertical="center"/>
    </xf>
    <xf numFmtId="4" fontId="3" fillId="0" borderId="9" xfId="1" applyNumberFormat="1" applyFont="1" applyFill="1" applyBorder="1" applyAlignment="1">
      <alignment horizontal="center" vertical="center" wrapText="1"/>
    </xf>
    <xf numFmtId="165" fontId="3" fillId="0" borderId="9" xfId="5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indent="7"/>
    </xf>
    <xf numFmtId="0" fontId="3" fillId="0" borderId="13" xfId="3" applyFont="1" applyFill="1" applyBorder="1" applyAlignment="1">
      <alignment horizontal="left" vertical="center" wrapText="1" indent="1"/>
    </xf>
    <xf numFmtId="4" fontId="3" fillId="0" borderId="13" xfId="1" applyNumberFormat="1" applyFont="1" applyFill="1" applyBorder="1" applyAlignment="1">
      <alignment horizontal="center" vertical="center" wrapText="1"/>
    </xf>
    <xf numFmtId="165" fontId="3" fillId="0" borderId="13" xfId="5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20" fillId="0" borderId="2" xfId="1" applyNumberFormat="1" applyFont="1" applyFill="1" applyBorder="1" applyAlignment="1">
      <alignment horizontal="center" vertical="center"/>
    </xf>
    <xf numFmtId="165" fontId="3" fillId="0" borderId="2" xfId="5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4" fontId="4" fillId="0" borderId="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left" vertical="center" wrapText="1" indent="3"/>
    </xf>
    <xf numFmtId="0" fontId="4" fillId="0" borderId="28" xfId="1" applyFont="1" applyFill="1" applyBorder="1" applyAlignment="1">
      <alignment horizontal="center" vertical="center"/>
    </xf>
    <xf numFmtId="4" fontId="3" fillId="0" borderId="27" xfId="1" applyNumberFormat="1" applyFont="1" applyFill="1" applyBorder="1" applyAlignment="1">
      <alignment horizontal="center" vertical="center"/>
    </xf>
    <xf numFmtId="165" fontId="3" fillId="0" borderId="27" xfId="5" applyNumberFormat="1" applyFont="1" applyFill="1" applyBorder="1" applyAlignment="1">
      <alignment horizontal="center" vertical="center"/>
    </xf>
    <xf numFmtId="49" fontId="11" fillId="0" borderId="29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top" wrapText="1"/>
    </xf>
  </cellXfs>
  <cellStyles count="6">
    <cellStyle name="Обычный" xfId="0" builtinId="0"/>
    <cellStyle name="Обычный 13" xfId="2"/>
    <cellStyle name="Обычный 14" xfId="3"/>
    <cellStyle name="Обычный 3 2" xfId="1"/>
    <cellStyle name="Процентный 9" xfId="5"/>
    <cellStyle name="Финансовый 8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43;&#1086;&#1076;&#1086;&#1074;&#1086;&#1081;%20&#1086;&#1090;&#1095;&#1077;&#1090;%202024/&#1043;&#1086;&#1076;&#1086;&#1074;&#1086;&#1081;%20&#1086;&#1090;&#1095;&#1077;&#1090;%20&#1052;&#1069;%20&#1063;&#1069;%202024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6"/>
  <sheetViews>
    <sheetView tabSelected="1" zoomScale="70" zoomScaleNormal="70" zoomScaleSheetLayoutView="85" workbookViewId="0">
      <selection activeCell="E411" sqref="E411"/>
    </sheetView>
  </sheetViews>
  <sheetFormatPr defaultColWidth="9" defaultRowHeight="15.75" outlineLevelRow="1" outlineLevelCol="1" x14ac:dyDescent="0.25"/>
  <cols>
    <col min="1" max="1" width="8.875" style="1" customWidth="1"/>
    <col min="2" max="2" width="74.625" style="2" customWidth="1"/>
    <col min="3" max="3" width="10.75" style="3" customWidth="1"/>
    <col min="4" max="4" width="15.625" style="4" customWidth="1"/>
    <col min="5" max="5" width="13.125" style="4" customWidth="1" outlineLevel="1"/>
    <col min="6" max="6" width="16.875" style="4" customWidth="1" outlineLevel="1"/>
    <col min="7" max="7" width="16.875" style="4" customWidth="1"/>
    <col min="8" max="8" width="57.125" style="4" customWidth="1" outlineLevel="1"/>
    <col min="9" max="73" width="9" style="4"/>
    <col min="74" max="74" width="8.875" style="4" customWidth="1"/>
    <col min="75" max="75" width="74.625" style="4" customWidth="1"/>
    <col min="76" max="76" width="10.75" style="4" customWidth="1"/>
    <col min="77" max="80" width="12.625" style="4" customWidth="1"/>
    <col min="81" max="81" width="17.875" style="4" customWidth="1"/>
    <col min="82" max="82" width="13.25" style="4" customWidth="1"/>
    <col min="83" max="83" width="17.375" style="4" customWidth="1"/>
    <col min="84" max="84" width="13.125" style="4" customWidth="1"/>
    <col min="85" max="85" width="16.5" style="4" customWidth="1"/>
    <col min="86" max="86" width="13.125" style="4" customWidth="1"/>
    <col min="87" max="87" width="16.5" style="4" customWidth="1"/>
    <col min="88" max="88" width="13.125" style="4" customWidth="1"/>
    <col min="89" max="89" width="16.5" style="4" customWidth="1"/>
    <col min="90" max="90" width="13.125" style="4" customWidth="1"/>
    <col min="91" max="91" width="16.5" style="4" customWidth="1"/>
    <col min="92" max="92" width="13.125" style="4" customWidth="1"/>
    <col min="93" max="93" width="16.5" style="4" customWidth="1"/>
    <col min="94" max="94" width="13.25" style="4" customWidth="1"/>
    <col min="95" max="95" width="17.125" style="4" customWidth="1"/>
    <col min="96" max="96" width="91.875" style="4" customWidth="1"/>
    <col min="97" max="97" width="157.375" style="4" customWidth="1"/>
    <col min="98" max="329" width="9" style="4"/>
    <col min="330" max="330" width="8.875" style="4" customWidth="1"/>
    <col min="331" max="331" width="74.625" style="4" customWidth="1"/>
    <col min="332" max="332" width="10.75" style="4" customWidth="1"/>
    <col min="333" max="336" width="12.625" style="4" customWidth="1"/>
    <col min="337" max="337" width="17.875" style="4" customWidth="1"/>
    <col min="338" max="338" width="13.25" style="4" customWidth="1"/>
    <col min="339" max="339" width="17.375" style="4" customWidth="1"/>
    <col min="340" max="340" width="13.125" style="4" customWidth="1"/>
    <col min="341" max="341" width="16.5" style="4" customWidth="1"/>
    <col min="342" max="342" width="13.125" style="4" customWidth="1"/>
    <col min="343" max="343" width="16.5" style="4" customWidth="1"/>
    <col min="344" max="344" width="13.125" style="4" customWidth="1"/>
    <col min="345" max="345" width="16.5" style="4" customWidth="1"/>
    <col min="346" max="346" width="13.125" style="4" customWidth="1"/>
    <col min="347" max="347" width="16.5" style="4" customWidth="1"/>
    <col min="348" max="348" width="13.125" style="4" customWidth="1"/>
    <col min="349" max="349" width="16.5" style="4" customWidth="1"/>
    <col min="350" max="350" width="13.25" style="4" customWidth="1"/>
    <col min="351" max="351" width="17.125" style="4" customWidth="1"/>
    <col min="352" max="352" width="91.875" style="4" customWidth="1"/>
    <col min="353" max="353" width="157.375" style="4" customWidth="1"/>
    <col min="354" max="585" width="9" style="4"/>
    <col min="586" max="586" width="8.875" style="4" customWidth="1"/>
    <col min="587" max="587" width="74.625" style="4" customWidth="1"/>
    <col min="588" max="588" width="10.75" style="4" customWidth="1"/>
    <col min="589" max="592" width="12.625" style="4" customWidth="1"/>
    <col min="593" max="593" width="17.875" style="4" customWidth="1"/>
    <col min="594" max="594" width="13.25" style="4" customWidth="1"/>
    <col min="595" max="595" width="17.375" style="4" customWidth="1"/>
    <col min="596" max="596" width="13.125" style="4" customWidth="1"/>
    <col min="597" max="597" width="16.5" style="4" customWidth="1"/>
    <col min="598" max="598" width="13.125" style="4" customWidth="1"/>
    <col min="599" max="599" width="16.5" style="4" customWidth="1"/>
    <col min="600" max="600" width="13.125" style="4" customWidth="1"/>
    <col min="601" max="601" width="16.5" style="4" customWidth="1"/>
    <col min="602" max="602" width="13.125" style="4" customWidth="1"/>
    <col min="603" max="603" width="16.5" style="4" customWidth="1"/>
    <col min="604" max="604" width="13.125" style="4" customWidth="1"/>
    <col min="605" max="605" width="16.5" style="4" customWidth="1"/>
    <col min="606" max="606" width="13.25" style="4" customWidth="1"/>
    <col min="607" max="607" width="17.125" style="4" customWidth="1"/>
    <col min="608" max="608" width="91.875" style="4" customWidth="1"/>
    <col min="609" max="609" width="157.375" style="4" customWidth="1"/>
    <col min="610" max="841" width="9" style="4"/>
    <col min="842" max="842" width="8.875" style="4" customWidth="1"/>
    <col min="843" max="843" width="74.625" style="4" customWidth="1"/>
    <col min="844" max="844" width="10.75" style="4" customWidth="1"/>
    <col min="845" max="848" width="12.625" style="4" customWidth="1"/>
    <col min="849" max="849" width="17.875" style="4" customWidth="1"/>
    <col min="850" max="850" width="13.25" style="4" customWidth="1"/>
    <col min="851" max="851" width="17.375" style="4" customWidth="1"/>
    <col min="852" max="852" width="13.125" style="4" customWidth="1"/>
    <col min="853" max="853" width="16.5" style="4" customWidth="1"/>
    <col min="854" max="854" width="13.125" style="4" customWidth="1"/>
    <col min="855" max="855" width="16.5" style="4" customWidth="1"/>
    <col min="856" max="856" width="13.125" style="4" customWidth="1"/>
    <col min="857" max="857" width="16.5" style="4" customWidth="1"/>
    <col min="858" max="858" width="13.125" style="4" customWidth="1"/>
    <col min="859" max="859" width="16.5" style="4" customWidth="1"/>
    <col min="860" max="860" width="13.125" style="4" customWidth="1"/>
    <col min="861" max="861" width="16.5" style="4" customWidth="1"/>
    <col min="862" max="862" width="13.25" style="4" customWidth="1"/>
    <col min="863" max="863" width="17.125" style="4" customWidth="1"/>
    <col min="864" max="864" width="91.875" style="4" customWidth="1"/>
    <col min="865" max="865" width="157.375" style="4" customWidth="1"/>
    <col min="866" max="1097" width="9" style="4"/>
    <col min="1098" max="1098" width="8.875" style="4" customWidth="1"/>
    <col min="1099" max="1099" width="74.625" style="4" customWidth="1"/>
    <col min="1100" max="1100" width="10.75" style="4" customWidth="1"/>
    <col min="1101" max="1104" width="12.625" style="4" customWidth="1"/>
    <col min="1105" max="1105" width="17.875" style="4" customWidth="1"/>
    <col min="1106" max="1106" width="13.25" style="4" customWidth="1"/>
    <col min="1107" max="1107" width="17.375" style="4" customWidth="1"/>
    <col min="1108" max="1108" width="13.125" style="4" customWidth="1"/>
    <col min="1109" max="1109" width="16.5" style="4" customWidth="1"/>
    <col min="1110" max="1110" width="13.125" style="4" customWidth="1"/>
    <col min="1111" max="1111" width="16.5" style="4" customWidth="1"/>
    <col min="1112" max="1112" width="13.125" style="4" customWidth="1"/>
    <col min="1113" max="1113" width="16.5" style="4" customWidth="1"/>
    <col min="1114" max="1114" width="13.125" style="4" customWidth="1"/>
    <col min="1115" max="1115" width="16.5" style="4" customWidth="1"/>
    <col min="1116" max="1116" width="13.125" style="4" customWidth="1"/>
    <col min="1117" max="1117" width="16.5" style="4" customWidth="1"/>
    <col min="1118" max="1118" width="13.25" style="4" customWidth="1"/>
    <col min="1119" max="1119" width="17.125" style="4" customWidth="1"/>
    <col min="1120" max="1120" width="91.875" style="4" customWidth="1"/>
    <col min="1121" max="1121" width="157.375" style="4" customWidth="1"/>
    <col min="1122" max="1353" width="9" style="4"/>
    <col min="1354" max="1354" width="8.875" style="4" customWidth="1"/>
    <col min="1355" max="1355" width="74.625" style="4" customWidth="1"/>
    <col min="1356" max="1356" width="10.75" style="4" customWidth="1"/>
    <col min="1357" max="1360" width="12.625" style="4" customWidth="1"/>
    <col min="1361" max="1361" width="17.875" style="4" customWidth="1"/>
    <col min="1362" max="1362" width="13.25" style="4" customWidth="1"/>
    <col min="1363" max="1363" width="17.375" style="4" customWidth="1"/>
    <col min="1364" max="1364" width="13.125" style="4" customWidth="1"/>
    <col min="1365" max="1365" width="16.5" style="4" customWidth="1"/>
    <col min="1366" max="1366" width="13.125" style="4" customWidth="1"/>
    <col min="1367" max="1367" width="16.5" style="4" customWidth="1"/>
    <col min="1368" max="1368" width="13.125" style="4" customWidth="1"/>
    <col min="1369" max="1369" width="16.5" style="4" customWidth="1"/>
    <col min="1370" max="1370" width="13.125" style="4" customWidth="1"/>
    <col min="1371" max="1371" width="16.5" style="4" customWidth="1"/>
    <col min="1372" max="1372" width="13.125" style="4" customWidth="1"/>
    <col min="1373" max="1373" width="16.5" style="4" customWidth="1"/>
    <col min="1374" max="1374" width="13.25" style="4" customWidth="1"/>
    <col min="1375" max="1375" width="17.125" style="4" customWidth="1"/>
    <col min="1376" max="1376" width="91.875" style="4" customWidth="1"/>
    <col min="1377" max="1377" width="157.375" style="4" customWidth="1"/>
    <col min="1378" max="1609" width="9" style="4"/>
    <col min="1610" max="1610" width="8.875" style="4" customWidth="1"/>
    <col min="1611" max="1611" width="74.625" style="4" customWidth="1"/>
    <col min="1612" max="1612" width="10.75" style="4" customWidth="1"/>
    <col min="1613" max="1616" width="12.625" style="4" customWidth="1"/>
    <col min="1617" max="1617" width="17.875" style="4" customWidth="1"/>
    <col min="1618" max="1618" width="13.25" style="4" customWidth="1"/>
    <col min="1619" max="1619" width="17.375" style="4" customWidth="1"/>
    <col min="1620" max="1620" width="13.125" style="4" customWidth="1"/>
    <col min="1621" max="1621" width="16.5" style="4" customWidth="1"/>
    <col min="1622" max="1622" width="13.125" style="4" customWidth="1"/>
    <col min="1623" max="1623" width="16.5" style="4" customWidth="1"/>
    <col min="1624" max="1624" width="13.125" style="4" customWidth="1"/>
    <col min="1625" max="1625" width="16.5" style="4" customWidth="1"/>
    <col min="1626" max="1626" width="13.125" style="4" customWidth="1"/>
    <col min="1627" max="1627" width="16.5" style="4" customWidth="1"/>
    <col min="1628" max="1628" width="13.125" style="4" customWidth="1"/>
    <col min="1629" max="1629" width="16.5" style="4" customWidth="1"/>
    <col min="1630" max="1630" width="13.25" style="4" customWidth="1"/>
    <col min="1631" max="1631" width="17.125" style="4" customWidth="1"/>
    <col min="1632" max="1632" width="91.875" style="4" customWidth="1"/>
    <col min="1633" max="1633" width="157.375" style="4" customWidth="1"/>
    <col min="1634" max="1865" width="9" style="4"/>
    <col min="1866" max="1866" width="8.875" style="4" customWidth="1"/>
    <col min="1867" max="1867" width="74.625" style="4" customWidth="1"/>
    <col min="1868" max="1868" width="10.75" style="4" customWidth="1"/>
    <col min="1869" max="1872" width="12.625" style="4" customWidth="1"/>
    <col min="1873" max="1873" width="17.875" style="4" customWidth="1"/>
    <col min="1874" max="1874" width="13.25" style="4" customWidth="1"/>
    <col min="1875" max="1875" width="17.375" style="4" customWidth="1"/>
    <col min="1876" max="1876" width="13.125" style="4" customWidth="1"/>
    <col min="1877" max="1877" width="16.5" style="4" customWidth="1"/>
    <col min="1878" max="1878" width="13.125" style="4" customWidth="1"/>
    <col min="1879" max="1879" width="16.5" style="4" customWidth="1"/>
    <col min="1880" max="1880" width="13.125" style="4" customWidth="1"/>
    <col min="1881" max="1881" width="16.5" style="4" customWidth="1"/>
    <col min="1882" max="1882" width="13.125" style="4" customWidth="1"/>
    <col min="1883" max="1883" width="16.5" style="4" customWidth="1"/>
    <col min="1884" max="1884" width="13.125" style="4" customWidth="1"/>
    <col min="1885" max="1885" width="16.5" style="4" customWidth="1"/>
    <col min="1886" max="1886" width="13.25" style="4" customWidth="1"/>
    <col min="1887" max="1887" width="17.125" style="4" customWidth="1"/>
    <col min="1888" max="1888" width="91.875" style="4" customWidth="1"/>
    <col min="1889" max="1889" width="157.375" style="4" customWidth="1"/>
    <col min="1890" max="2121" width="9" style="4"/>
    <col min="2122" max="2122" width="8.875" style="4" customWidth="1"/>
    <col min="2123" max="2123" width="74.625" style="4" customWidth="1"/>
    <col min="2124" max="2124" width="10.75" style="4" customWidth="1"/>
    <col min="2125" max="2128" width="12.625" style="4" customWidth="1"/>
    <col min="2129" max="2129" width="17.875" style="4" customWidth="1"/>
    <col min="2130" max="2130" width="13.25" style="4" customWidth="1"/>
    <col min="2131" max="2131" width="17.375" style="4" customWidth="1"/>
    <col min="2132" max="2132" width="13.125" style="4" customWidth="1"/>
    <col min="2133" max="2133" width="16.5" style="4" customWidth="1"/>
    <col min="2134" max="2134" width="13.125" style="4" customWidth="1"/>
    <col min="2135" max="2135" width="16.5" style="4" customWidth="1"/>
    <col min="2136" max="2136" width="13.125" style="4" customWidth="1"/>
    <col min="2137" max="2137" width="16.5" style="4" customWidth="1"/>
    <col min="2138" max="2138" width="13.125" style="4" customWidth="1"/>
    <col min="2139" max="2139" width="16.5" style="4" customWidth="1"/>
    <col min="2140" max="2140" width="13.125" style="4" customWidth="1"/>
    <col min="2141" max="2141" width="16.5" style="4" customWidth="1"/>
    <col min="2142" max="2142" width="13.25" style="4" customWidth="1"/>
    <col min="2143" max="2143" width="17.125" style="4" customWidth="1"/>
    <col min="2144" max="2144" width="91.875" style="4" customWidth="1"/>
    <col min="2145" max="2145" width="157.375" style="4" customWidth="1"/>
    <col min="2146" max="2377" width="9" style="4"/>
    <col min="2378" max="2378" width="8.875" style="4" customWidth="1"/>
    <col min="2379" max="2379" width="74.625" style="4" customWidth="1"/>
    <col min="2380" max="2380" width="10.75" style="4" customWidth="1"/>
    <col min="2381" max="2384" width="12.625" style="4" customWidth="1"/>
    <col min="2385" max="2385" width="17.875" style="4" customWidth="1"/>
    <col min="2386" max="2386" width="13.25" style="4" customWidth="1"/>
    <col min="2387" max="2387" width="17.375" style="4" customWidth="1"/>
    <col min="2388" max="2388" width="13.125" style="4" customWidth="1"/>
    <col min="2389" max="2389" width="16.5" style="4" customWidth="1"/>
    <col min="2390" max="2390" width="13.125" style="4" customWidth="1"/>
    <col min="2391" max="2391" width="16.5" style="4" customWidth="1"/>
    <col min="2392" max="2392" width="13.125" style="4" customWidth="1"/>
    <col min="2393" max="2393" width="16.5" style="4" customWidth="1"/>
    <col min="2394" max="2394" width="13.125" style="4" customWidth="1"/>
    <col min="2395" max="2395" width="16.5" style="4" customWidth="1"/>
    <col min="2396" max="2396" width="13.125" style="4" customWidth="1"/>
    <col min="2397" max="2397" width="16.5" style="4" customWidth="1"/>
    <col min="2398" max="2398" width="13.25" style="4" customWidth="1"/>
    <col min="2399" max="2399" width="17.125" style="4" customWidth="1"/>
    <col min="2400" max="2400" width="91.875" style="4" customWidth="1"/>
    <col min="2401" max="2401" width="157.375" style="4" customWidth="1"/>
    <col min="2402" max="2633" width="9" style="4"/>
    <col min="2634" max="2634" width="8.875" style="4" customWidth="1"/>
    <col min="2635" max="2635" width="74.625" style="4" customWidth="1"/>
    <col min="2636" max="2636" width="10.75" style="4" customWidth="1"/>
    <col min="2637" max="2640" width="12.625" style="4" customWidth="1"/>
    <col min="2641" max="2641" width="17.875" style="4" customWidth="1"/>
    <col min="2642" max="2642" width="13.25" style="4" customWidth="1"/>
    <col min="2643" max="2643" width="17.375" style="4" customWidth="1"/>
    <col min="2644" max="2644" width="13.125" style="4" customWidth="1"/>
    <col min="2645" max="2645" width="16.5" style="4" customWidth="1"/>
    <col min="2646" max="2646" width="13.125" style="4" customWidth="1"/>
    <col min="2647" max="2647" width="16.5" style="4" customWidth="1"/>
    <col min="2648" max="2648" width="13.125" style="4" customWidth="1"/>
    <col min="2649" max="2649" width="16.5" style="4" customWidth="1"/>
    <col min="2650" max="2650" width="13.125" style="4" customWidth="1"/>
    <col min="2651" max="2651" width="16.5" style="4" customWidth="1"/>
    <col min="2652" max="2652" width="13.125" style="4" customWidth="1"/>
    <col min="2653" max="2653" width="16.5" style="4" customWidth="1"/>
    <col min="2654" max="2654" width="13.25" style="4" customWidth="1"/>
    <col min="2655" max="2655" width="17.125" style="4" customWidth="1"/>
    <col min="2656" max="2656" width="91.875" style="4" customWidth="1"/>
    <col min="2657" max="2657" width="157.375" style="4" customWidth="1"/>
    <col min="2658" max="2889" width="9" style="4"/>
    <col min="2890" max="2890" width="8.875" style="4" customWidth="1"/>
    <col min="2891" max="2891" width="74.625" style="4" customWidth="1"/>
    <col min="2892" max="2892" width="10.75" style="4" customWidth="1"/>
    <col min="2893" max="2896" width="12.625" style="4" customWidth="1"/>
    <col min="2897" max="2897" width="17.875" style="4" customWidth="1"/>
    <col min="2898" max="2898" width="13.25" style="4" customWidth="1"/>
    <col min="2899" max="2899" width="17.375" style="4" customWidth="1"/>
    <col min="2900" max="2900" width="13.125" style="4" customWidth="1"/>
    <col min="2901" max="2901" width="16.5" style="4" customWidth="1"/>
    <col min="2902" max="2902" width="13.125" style="4" customWidth="1"/>
    <col min="2903" max="2903" width="16.5" style="4" customWidth="1"/>
    <col min="2904" max="2904" width="13.125" style="4" customWidth="1"/>
    <col min="2905" max="2905" width="16.5" style="4" customWidth="1"/>
    <col min="2906" max="2906" width="13.125" style="4" customWidth="1"/>
    <col min="2907" max="2907" width="16.5" style="4" customWidth="1"/>
    <col min="2908" max="2908" width="13.125" style="4" customWidth="1"/>
    <col min="2909" max="2909" width="16.5" style="4" customWidth="1"/>
    <col min="2910" max="2910" width="13.25" style="4" customWidth="1"/>
    <col min="2911" max="2911" width="17.125" style="4" customWidth="1"/>
    <col min="2912" max="2912" width="91.875" style="4" customWidth="1"/>
    <col min="2913" max="2913" width="157.375" style="4" customWidth="1"/>
    <col min="2914" max="3145" width="9" style="4"/>
    <col min="3146" max="3146" width="8.875" style="4" customWidth="1"/>
    <col min="3147" max="3147" width="74.625" style="4" customWidth="1"/>
    <col min="3148" max="3148" width="10.75" style="4" customWidth="1"/>
    <col min="3149" max="3152" width="12.625" style="4" customWidth="1"/>
    <col min="3153" max="3153" width="17.875" style="4" customWidth="1"/>
    <col min="3154" max="3154" width="13.25" style="4" customWidth="1"/>
    <col min="3155" max="3155" width="17.375" style="4" customWidth="1"/>
    <col min="3156" max="3156" width="13.125" style="4" customWidth="1"/>
    <col min="3157" max="3157" width="16.5" style="4" customWidth="1"/>
    <col min="3158" max="3158" width="13.125" style="4" customWidth="1"/>
    <col min="3159" max="3159" width="16.5" style="4" customWidth="1"/>
    <col min="3160" max="3160" width="13.125" style="4" customWidth="1"/>
    <col min="3161" max="3161" width="16.5" style="4" customWidth="1"/>
    <col min="3162" max="3162" width="13.125" style="4" customWidth="1"/>
    <col min="3163" max="3163" width="16.5" style="4" customWidth="1"/>
    <col min="3164" max="3164" width="13.125" style="4" customWidth="1"/>
    <col min="3165" max="3165" width="16.5" style="4" customWidth="1"/>
    <col min="3166" max="3166" width="13.25" style="4" customWidth="1"/>
    <col min="3167" max="3167" width="17.125" style="4" customWidth="1"/>
    <col min="3168" max="3168" width="91.875" style="4" customWidth="1"/>
    <col min="3169" max="3169" width="157.375" style="4" customWidth="1"/>
    <col min="3170" max="3401" width="9" style="4"/>
    <col min="3402" max="3402" width="8.875" style="4" customWidth="1"/>
    <col min="3403" max="3403" width="74.625" style="4" customWidth="1"/>
    <col min="3404" max="3404" width="10.75" style="4" customWidth="1"/>
    <col min="3405" max="3408" width="12.625" style="4" customWidth="1"/>
    <col min="3409" max="3409" width="17.875" style="4" customWidth="1"/>
    <col min="3410" max="3410" width="13.25" style="4" customWidth="1"/>
    <col min="3411" max="3411" width="17.375" style="4" customWidth="1"/>
    <col min="3412" max="3412" width="13.125" style="4" customWidth="1"/>
    <col min="3413" max="3413" width="16.5" style="4" customWidth="1"/>
    <col min="3414" max="3414" width="13.125" style="4" customWidth="1"/>
    <col min="3415" max="3415" width="16.5" style="4" customWidth="1"/>
    <col min="3416" max="3416" width="13.125" style="4" customWidth="1"/>
    <col min="3417" max="3417" width="16.5" style="4" customWidth="1"/>
    <col min="3418" max="3418" width="13.125" style="4" customWidth="1"/>
    <col min="3419" max="3419" width="16.5" style="4" customWidth="1"/>
    <col min="3420" max="3420" width="13.125" style="4" customWidth="1"/>
    <col min="3421" max="3421" width="16.5" style="4" customWidth="1"/>
    <col min="3422" max="3422" width="13.25" style="4" customWidth="1"/>
    <col min="3423" max="3423" width="17.125" style="4" customWidth="1"/>
    <col min="3424" max="3424" width="91.875" style="4" customWidth="1"/>
    <col min="3425" max="3425" width="157.375" style="4" customWidth="1"/>
    <col min="3426" max="3657" width="9" style="4"/>
    <col min="3658" max="3658" width="8.875" style="4" customWidth="1"/>
    <col min="3659" max="3659" width="74.625" style="4" customWidth="1"/>
    <col min="3660" max="3660" width="10.75" style="4" customWidth="1"/>
    <col min="3661" max="3664" width="12.625" style="4" customWidth="1"/>
    <col min="3665" max="3665" width="17.875" style="4" customWidth="1"/>
    <col min="3666" max="3666" width="13.25" style="4" customWidth="1"/>
    <col min="3667" max="3667" width="17.375" style="4" customWidth="1"/>
    <col min="3668" max="3668" width="13.125" style="4" customWidth="1"/>
    <col min="3669" max="3669" width="16.5" style="4" customWidth="1"/>
    <col min="3670" max="3670" width="13.125" style="4" customWidth="1"/>
    <col min="3671" max="3671" width="16.5" style="4" customWidth="1"/>
    <col min="3672" max="3672" width="13.125" style="4" customWidth="1"/>
    <col min="3673" max="3673" width="16.5" style="4" customWidth="1"/>
    <col min="3674" max="3674" width="13.125" style="4" customWidth="1"/>
    <col min="3675" max="3675" width="16.5" style="4" customWidth="1"/>
    <col min="3676" max="3676" width="13.125" style="4" customWidth="1"/>
    <col min="3677" max="3677" width="16.5" style="4" customWidth="1"/>
    <col min="3678" max="3678" width="13.25" style="4" customWidth="1"/>
    <col min="3679" max="3679" width="17.125" style="4" customWidth="1"/>
    <col min="3680" max="3680" width="91.875" style="4" customWidth="1"/>
    <col min="3681" max="3681" width="157.375" style="4" customWidth="1"/>
    <col min="3682" max="3913" width="9" style="4"/>
    <col min="3914" max="3914" width="8.875" style="4" customWidth="1"/>
    <col min="3915" max="3915" width="74.625" style="4" customWidth="1"/>
    <col min="3916" max="3916" width="10.75" style="4" customWidth="1"/>
    <col min="3917" max="3920" width="12.625" style="4" customWidth="1"/>
    <col min="3921" max="3921" width="17.875" style="4" customWidth="1"/>
    <col min="3922" max="3922" width="13.25" style="4" customWidth="1"/>
    <col min="3923" max="3923" width="17.375" style="4" customWidth="1"/>
    <col min="3924" max="3924" width="13.125" style="4" customWidth="1"/>
    <col min="3925" max="3925" width="16.5" style="4" customWidth="1"/>
    <col min="3926" max="3926" width="13.125" style="4" customWidth="1"/>
    <col min="3927" max="3927" width="16.5" style="4" customWidth="1"/>
    <col min="3928" max="3928" width="13.125" style="4" customWidth="1"/>
    <col min="3929" max="3929" width="16.5" style="4" customWidth="1"/>
    <col min="3930" max="3930" width="13.125" style="4" customWidth="1"/>
    <col min="3931" max="3931" width="16.5" style="4" customWidth="1"/>
    <col min="3932" max="3932" width="13.125" style="4" customWidth="1"/>
    <col min="3933" max="3933" width="16.5" style="4" customWidth="1"/>
    <col min="3934" max="3934" width="13.25" style="4" customWidth="1"/>
    <col min="3935" max="3935" width="17.125" style="4" customWidth="1"/>
    <col min="3936" max="3936" width="91.875" style="4" customWidth="1"/>
    <col min="3937" max="3937" width="157.375" style="4" customWidth="1"/>
    <col min="3938" max="4169" width="9" style="4"/>
    <col min="4170" max="4170" width="8.875" style="4" customWidth="1"/>
    <col min="4171" max="4171" width="74.625" style="4" customWidth="1"/>
    <col min="4172" max="4172" width="10.75" style="4" customWidth="1"/>
    <col min="4173" max="4176" width="12.625" style="4" customWidth="1"/>
    <col min="4177" max="4177" width="17.875" style="4" customWidth="1"/>
    <col min="4178" max="4178" width="13.25" style="4" customWidth="1"/>
    <col min="4179" max="4179" width="17.375" style="4" customWidth="1"/>
    <col min="4180" max="4180" width="13.125" style="4" customWidth="1"/>
    <col min="4181" max="4181" width="16.5" style="4" customWidth="1"/>
    <col min="4182" max="4182" width="13.125" style="4" customWidth="1"/>
    <col min="4183" max="4183" width="16.5" style="4" customWidth="1"/>
    <col min="4184" max="4184" width="13.125" style="4" customWidth="1"/>
    <col min="4185" max="4185" width="16.5" style="4" customWidth="1"/>
    <col min="4186" max="4186" width="13.125" style="4" customWidth="1"/>
    <col min="4187" max="4187" width="16.5" style="4" customWidth="1"/>
    <col min="4188" max="4188" width="13.125" style="4" customWidth="1"/>
    <col min="4189" max="4189" width="16.5" style="4" customWidth="1"/>
    <col min="4190" max="4190" width="13.25" style="4" customWidth="1"/>
    <col min="4191" max="4191" width="17.125" style="4" customWidth="1"/>
    <col min="4192" max="4192" width="91.875" style="4" customWidth="1"/>
    <col min="4193" max="4193" width="157.375" style="4" customWidth="1"/>
    <col min="4194" max="4425" width="9" style="4"/>
    <col min="4426" max="4426" width="8.875" style="4" customWidth="1"/>
    <col min="4427" max="4427" width="74.625" style="4" customWidth="1"/>
    <col min="4428" max="4428" width="10.75" style="4" customWidth="1"/>
    <col min="4429" max="4432" width="12.625" style="4" customWidth="1"/>
    <col min="4433" max="4433" width="17.875" style="4" customWidth="1"/>
    <col min="4434" max="4434" width="13.25" style="4" customWidth="1"/>
    <col min="4435" max="4435" width="17.375" style="4" customWidth="1"/>
    <col min="4436" max="4436" width="13.125" style="4" customWidth="1"/>
    <col min="4437" max="4437" width="16.5" style="4" customWidth="1"/>
    <col min="4438" max="4438" width="13.125" style="4" customWidth="1"/>
    <col min="4439" max="4439" width="16.5" style="4" customWidth="1"/>
    <col min="4440" max="4440" width="13.125" style="4" customWidth="1"/>
    <col min="4441" max="4441" width="16.5" style="4" customWidth="1"/>
    <col min="4442" max="4442" width="13.125" style="4" customWidth="1"/>
    <col min="4443" max="4443" width="16.5" style="4" customWidth="1"/>
    <col min="4444" max="4444" width="13.125" style="4" customWidth="1"/>
    <col min="4445" max="4445" width="16.5" style="4" customWidth="1"/>
    <col min="4446" max="4446" width="13.25" style="4" customWidth="1"/>
    <col min="4447" max="4447" width="17.125" style="4" customWidth="1"/>
    <col min="4448" max="4448" width="91.875" style="4" customWidth="1"/>
    <col min="4449" max="4449" width="157.375" style="4" customWidth="1"/>
    <col min="4450" max="4681" width="9" style="4"/>
    <col min="4682" max="4682" width="8.875" style="4" customWidth="1"/>
    <col min="4683" max="4683" width="74.625" style="4" customWidth="1"/>
    <col min="4684" max="4684" width="10.75" style="4" customWidth="1"/>
    <col min="4685" max="4688" width="12.625" style="4" customWidth="1"/>
    <col min="4689" max="4689" width="17.875" style="4" customWidth="1"/>
    <col min="4690" max="4690" width="13.25" style="4" customWidth="1"/>
    <col min="4691" max="4691" width="17.375" style="4" customWidth="1"/>
    <col min="4692" max="4692" width="13.125" style="4" customWidth="1"/>
    <col min="4693" max="4693" width="16.5" style="4" customWidth="1"/>
    <col min="4694" max="4694" width="13.125" style="4" customWidth="1"/>
    <col min="4695" max="4695" width="16.5" style="4" customWidth="1"/>
    <col min="4696" max="4696" width="13.125" style="4" customWidth="1"/>
    <col min="4697" max="4697" width="16.5" style="4" customWidth="1"/>
    <col min="4698" max="4698" width="13.125" style="4" customWidth="1"/>
    <col min="4699" max="4699" width="16.5" style="4" customWidth="1"/>
    <col min="4700" max="4700" width="13.125" style="4" customWidth="1"/>
    <col min="4701" max="4701" width="16.5" style="4" customWidth="1"/>
    <col min="4702" max="4702" width="13.25" style="4" customWidth="1"/>
    <col min="4703" max="4703" width="17.125" style="4" customWidth="1"/>
    <col min="4704" max="4704" width="91.875" style="4" customWidth="1"/>
    <col min="4705" max="4705" width="157.375" style="4" customWidth="1"/>
    <col min="4706" max="4937" width="9" style="4"/>
    <col min="4938" max="4938" width="8.875" style="4" customWidth="1"/>
    <col min="4939" max="4939" width="74.625" style="4" customWidth="1"/>
    <col min="4940" max="4940" width="10.75" style="4" customWidth="1"/>
    <col min="4941" max="4944" width="12.625" style="4" customWidth="1"/>
    <col min="4945" max="4945" width="17.875" style="4" customWidth="1"/>
    <col min="4946" max="4946" width="13.25" style="4" customWidth="1"/>
    <col min="4947" max="4947" width="17.375" style="4" customWidth="1"/>
    <col min="4948" max="4948" width="13.125" style="4" customWidth="1"/>
    <col min="4949" max="4949" width="16.5" style="4" customWidth="1"/>
    <col min="4950" max="4950" width="13.125" style="4" customWidth="1"/>
    <col min="4951" max="4951" width="16.5" style="4" customWidth="1"/>
    <col min="4952" max="4952" width="13.125" style="4" customWidth="1"/>
    <col min="4953" max="4953" width="16.5" style="4" customWidth="1"/>
    <col min="4954" max="4954" width="13.125" style="4" customWidth="1"/>
    <col min="4955" max="4955" width="16.5" style="4" customWidth="1"/>
    <col min="4956" max="4956" width="13.125" style="4" customWidth="1"/>
    <col min="4957" max="4957" width="16.5" style="4" customWidth="1"/>
    <col min="4958" max="4958" width="13.25" style="4" customWidth="1"/>
    <col min="4959" max="4959" width="17.125" style="4" customWidth="1"/>
    <col min="4960" max="4960" width="91.875" style="4" customWidth="1"/>
    <col min="4961" max="4961" width="157.375" style="4" customWidth="1"/>
    <col min="4962" max="5193" width="9" style="4"/>
    <col min="5194" max="5194" width="8.875" style="4" customWidth="1"/>
    <col min="5195" max="5195" width="74.625" style="4" customWidth="1"/>
    <col min="5196" max="5196" width="10.75" style="4" customWidth="1"/>
    <col min="5197" max="5200" width="12.625" style="4" customWidth="1"/>
    <col min="5201" max="5201" width="17.875" style="4" customWidth="1"/>
    <col min="5202" max="5202" width="13.25" style="4" customWidth="1"/>
    <col min="5203" max="5203" width="17.375" style="4" customWidth="1"/>
    <col min="5204" max="5204" width="13.125" style="4" customWidth="1"/>
    <col min="5205" max="5205" width="16.5" style="4" customWidth="1"/>
    <col min="5206" max="5206" width="13.125" style="4" customWidth="1"/>
    <col min="5207" max="5207" width="16.5" style="4" customWidth="1"/>
    <col min="5208" max="5208" width="13.125" style="4" customWidth="1"/>
    <col min="5209" max="5209" width="16.5" style="4" customWidth="1"/>
    <col min="5210" max="5210" width="13.125" style="4" customWidth="1"/>
    <col min="5211" max="5211" width="16.5" style="4" customWidth="1"/>
    <col min="5212" max="5212" width="13.125" style="4" customWidth="1"/>
    <col min="5213" max="5213" width="16.5" style="4" customWidth="1"/>
    <col min="5214" max="5214" width="13.25" style="4" customWidth="1"/>
    <col min="5215" max="5215" width="17.125" style="4" customWidth="1"/>
    <col min="5216" max="5216" width="91.875" style="4" customWidth="1"/>
    <col min="5217" max="5217" width="157.375" style="4" customWidth="1"/>
    <col min="5218" max="5449" width="9" style="4"/>
    <col min="5450" max="5450" width="8.875" style="4" customWidth="1"/>
    <col min="5451" max="5451" width="74.625" style="4" customWidth="1"/>
    <col min="5452" max="5452" width="10.75" style="4" customWidth="1"/>
    <col min="5453" max="5456" width="12.625" style="4" customWidth="1"/>
    <col min="5457" max="5457" width="17.875" style="4" customWidth="1"/>
    <col min="5458" max="5458" width="13.25" style="4" customWidth="1"/>
    <col min="5459" max="5459" width="17.375" style="4" customWidth="1"/>
    <col min="5460" max="5460" width="13.125" style="4" customWidth="1"/>
    <col min="5461" max="5461" width="16.5" style="4" customWidth="1"/>
    <col min="5462" max="5462" width="13.125" style="4" customWidth="1"/>
    <col min="5463" max="5463" width="16.5" style="4" customWidth="1"/>
    <col min="5464" max="5464" width="13.125" style="4" customWidth="1"/>
    <col min="5465" max="5465" width="16.5" style="4" customWidth="1"/>
    <col min="5466" max="5466" width="13.125" style="4" customWidth="1"/>
    <col min="5467" max="5467" width="16.5" style="4" customWidth="1"/>
    <col min="5468" max="5468" width="13.125" style="4" customWidth="1"/>
    <col min="5469" max="5469" width="16.5" style="4" customWidth="1"/>
    <col min="5470" max="5470" width="13.25" style="4" customWidth="1"/>
    <col min="5471" max="5471" width="17.125" style="4" customWidth="1"/>
    <col min="5472" max="5472" width="91.875" style="4" customWidth="1"/>
    <col min="5473" max="5473" width="157.375" style="4" customWidth="1"/>
    <col min="5474" max="5705" width="9" style="4"/>
    <col min="5706" max="5706" width="8.875" style="4" customWidth="1"/>
    <col min="5707" max="5707" width="74.625" style="4" customWidth="1"/>
    <col min="5708" max="5708" width="10.75" style="4" customWidth="1"/>
    <col min="5709" max="5712" width="12.625" style="4" customWidth="1"/>
    <col min="5713" max="5713" width="17.875" style="4" customWidth="1"/>
    <col min="5714" max="5714" width="13.25" style="4" customWidth="1"/>
    <col min="5715" max="5715" width="17.375" style="4" customWidth="1"/>
    <col min="5716" max="5716" width="13.125" style="4" customWidth="1"/>
    <col min="5717" max="5717" width="16.5" style="4" customWidth="1"/>
    <col min="5718" max="5718" width="13.125" style="4" customWidth="1"/>
    <col min="5719" max="5719" width="16.5" style="4" customWidth="1"/>
    <col min="5720" max="5720" width="13.125" style="4" customWidth="1"/>
    <col min="5721" max="5721" width="16.5" style="4" customWidth="1"/>
    <col min="5722" max="5722" width="13.125" style="4" customWidth="1"/>
    <col min="5723" max="5723" width="16.5" style="4" customWidth="1"/>
    <col min="5724" max="5724" width="13.125" style="4" customWidth="1"/>
    <col min="5725" max="5725" width="16.5" style="4" customWidth="1"/>
    <col min="5726" max="5726" width="13.25" style="4" customWidth="1"/>
    <col min="5727" max="5727" width="17.125" style="4" customWidth="1"/>
    <col min="5728" max="5728" width="91.875" style="4" customWidth="1"/>
    <col min="5729" max="5729" width="157.375" style="4" customWidth="1"/>
    <col min="5730" max="5961" width="9" style="4"/>
    <col min="5962" max="5962" width="8.875" style="4" customWidth="1"/>
    <col min="5963" max="5963" width="74.625" style="4" customWidth="1"/>
    <col min="5964" max="5964" width="10.75" style="4" customWidth="1"/>
    <col min="5965" max="5968" width="12.625" style="4" customWidth="1"/>
    <col min="5969" max="5969" width="17.875" style="4" customWidth="1"/>
    <col min="5970" max="5970" width="13.25" style="4" customWidth="1"/>
    <col min="5971" max="5971" width="17.375" style="4" customWidth="1"/>
    <col min="5972" max="5972" width="13.125" style="4" customWidth="1"/>
    <col min="5973" max="5973" width="16.5" style="4" customWidth="1"/>
    <col min="5974" max="5974" width="13.125" style="4" customWidth="1"/>
    <col min="5975" max="5975" width="16.5" style="4" customWidth="1"/>
    <col min="5976" max="5976" width="13.125" style="4" customWidth="1"/>
    <col min="5977" max="5977" width="16.5" style="4" customWidth="1"/>
    <col min="5978" max="5978" width="13.125" style="4" customWidth="1"/>
    <col min="5979" max="5979" width="16.5" style="4" customWidth="1"/>
    <col min="5980" max="5980" width="13.125" style="4" customWidth="1"/>
    <col min="5981" max="5981" width="16.5" style="4" customWidth="1"/>
    <col min="5982" max="5982" width="13.25" style="4" customWidth="1"/>
    <col min="5983" max="5983" width="17.125" style="4" customWidth="1"/>
    <col min="5984" max="5984" width="91.875" style="4" customWidth="1"/>
    <col min="5985" max="5985" width="157.375" style="4" customWidth="1"/>
    <col min="5986" max="6217" width="9" style="4"/>
    <col min="6218" max="6218" width="8.875" style="4" customWidth="1"/>
    <col min="6219" max="6219" width="74.625" style="4" customWidth="1"/>
    <col min="6220" max="6220" width="10.75" style="4" customWidth="1"/>
    <col min="6221" max="6224" width="12.625" style="4" customWidth="1"/>
    <col min="6225" max="6225" width="17.875" style="4" customWidth="1"/>
    <col min="6226" max="6226" width="13.25" style="4" customWidth="1"/>
    <col min="6227" max="6227" width="17.375" style="4" customWidth="1"/>
    <col min="6228" max="6228" width="13.125" style="4" customWidth="1"/>
    <col min="6229" max="6229" width="16.5" style="4" customWidth="1"/>
    <col min="6230" max="6230" width="13.125" style="4" customWidth="1"/>
    <col min="6231" max="6231" width="16.5" style="4" customWidth="1"/>
    <col min="6232" max="6232" width="13.125" style="4" customWidth="1"/>
    <col min="6233" max="6233" width="16.5" style="4" customWidth="1"/>
    <col min="6234" max="6234" width="13.125" style="4" customWidth="1"/>
    <col min="6235" max="6235" width="16.5" style="4" customWidth="1"/>
    <col min="6236" max="6236" width="13.125" style="4" customWidth="1"/>
    <col min="6237" max="6237" width="16.5" style="4" customWidth="1"/>
    <col min="6238" max="6238" width="13.25" style="4" customWidth="1"/>
    <col min="6239" max="6239" width="17.125" style="4" customWidth="1"/>
    <col min="6240" max="6240" width="91.875" style="4" customWidth="1"/>
    <col min="6241" max="6241" width="157.375" style="4" customWidth="1"/>
    <col min="6242" max="6473" width="9" style="4"/>
    <col min="6474" max="6474" width="8.875" style="4" customWidth="1"/>
    <col min="6475" max="6475" width="74.625" style="4" customWidth="1"/>
    <col min="6476" max="6476" width="10.75" style="4" customWidth="1"/>
    <col min="6477" max="6480" width="12.625" style="4" customWidth="1"/>
    <col min="6481" max="6481" width="17.875" style="4" customWidth="1"/>
    <col min="6482" max="6482" width="13.25" style="4" customWidth="1"/>
    <col min="6483" max="6483" width="17.375" style="4" customWidth="1"/>
    <col min="6484" max="6484" width="13.125" style="4" customWidth="1"/>
    <col min="6485" max="6485" width="16.5" style="4" customWidth="1"/>
    <col min="6486" max="6486" width="13.125" style="4" customWidth="1"/>
    <col min="6487" max="6487" width="16.5" style="4" customWidth="1"/>
    <col min="6488" max="6488" width="13.125" style="4" customWidth="1"/>
    <col min="6489" max="6489" width="16.5" style="4" customWidth="1"/>
    <col min="6490" max="6490" width="13.125" style="4" customWidth="1"/>
    <col min="6491" max="6491" width="16.5" style="4" customWidth="1"/>
    <col min="6492" max="6492" width="13.125" style="4" customWidth="1"/>
    <col min="6493" max="6493" width="16.5" style="4" customWidth="1"/>
    <col min="6494" max="6494" width="13.25" style="4" customWidth="1"/>
    <col min="6495" max="6495" width="17.125" style="4" customWidth="1"/>
    <col min="6496" max="6496" width="91.875" style="4" customWidth="1"/>
    <col min="6497" max="6497" width="157.375" style="4" customWidth="1"/>
    <col min="6498" max="6729" width="9" style="4"/>
    <col min="6730" max="6730" width="8.875" style="4" customWidth="1"/>
    <col min="6731" max="6731" width="74.625" style="4" customWidth="1"/>
    <col min="6732" max="6732" width="10.75" style="4" customWidth="1"/>
    <col min="6733" max="6736" width="12.625" style="4" customWidth="1"/>
    <col min="6737" max="6737" width="17.875" style="4" customWidth="1"/>
    <col min="6738" max="6738" width="13.25" style="4" customWidth="1"/>
    <col min="6739" max="6739" width="17.375" style="4" customWidth="1"/>
    <col min="6740" max="6740" width="13.125" style="4" customWidth="1"/>
    <col min="6741" max="6741" width="16.5" style="4" customWidth="1"/>
    <col min="6742" max="6742" width="13.125" style="4" customWidth="1"/>
    <col min="6743" max="6743" width="16.5" style="4" customWidth="1"/>
    <col min="6744" max="6744" width="13.125" style="4" customWidth="1"/>
    <col min="6745" max="6745" width="16.5" style="4" customWidth="1"/>
    <col min="6746" max="6746" width="13.125" style="4" customWidth="1"/>
    <col min="6747" max="6747" width="16.5" style="4" customWidth="1"/>
    <col min="6748" max="6748" width="13.125" style="4" customWidth="1"/>
    <col min="6749" max="6749" width="16.5" style="4" customWidth="1"/>
    <col min="6750" max="6750" width="13.25" style="4" customWidth="1"/>
    <col min="6751" max="6751" width="17.125" style="4" customWidth="1"/>
    <col min="6752" max="6752" width="91.875" style="4" customWidth="1"/>
    <col min="6753" max="6753" width="157.375" style="4" customWidth="1"/>
    <col min="6754" max="6985" width="9" style="4"/>
    <col min="6986" max="6986" width="8.875" style="4" customWidth="1"/>
    <col min="6987" max="6987" width="74.625" style="4" customWidth="1"/>
    <col min="6988" max="6988" width="10.75" style="4" customWidth="1"/>
    <col min="6989" max="6992" width="12.625" style="4" customWidth="1"/>
    <col min="6993" max="6993" width="17.875" style="4" customWidth="1"/>
    <col min="6994" max="6994" width="13.25" style="4" customWidth="1"/>
    <col min="6995" max="6995" width="17.375" style="4" customWidth="1"/>
    <col min="6996" max="6996" width="13.125" style="4" customWidth="1"/>
    <col min="6997" max="6997" width="16.5" style="4" customWidth="1"/>
    <col min="6998" max="6998" width="13.125" style="4" customWidth="1"/>
    <col min="6999" max="6999" width="16.5" style="4" customWidth="1"/>
    <col min="7000" max="7000" width="13.125" style="4" customWidth="1"/>
    <col min="7001" max="7001" width="16.5" style="4" customWidth="1"/>
    <col min="7002" max="7002" width="13.125" style="4" customWidth="1"/>
    <col min="7003" max="7003" width="16.5" style="4" customWidth="1"/>
    <col min="7004" max="7004" width="13.125" style="4" customWidth="1"/>
    <col min="7005" max="7005" width="16.5" style="4" customWidth="1"/>
    <col min="7006" max="7006" width="13.25" style="4" customWidth="1"/>
    <col min="7007" max="7007" width="17.125" style="4" customWidth="1"/>
    <col min="7008" max="7008" width="91.875" style="4" customWidth="1"/>
    <col min="7009" max="7009" width="157.375" style="4" customWidth="1"/>
    <col min="7010" max="7241" width="9" style="4"/>
    <col min="7242" max="7242" width="8.875" style="4" customWidth="1"/>
    <col min="7243" max="7243" width="74.625" style="4" customWidth="1"/>
    <col min="7244" max="7244" width="10.75" style="4" customWidth="1"/>
    <col min="7245" max="7248" width="12.625" style="4" customWidth="1"/>
    <col min="7249" max="7249" width="17.875" style="4" customWidth="1"/>
    <col min="7250" max="7250" width="13.25" style="4" customWidth="1"/>
    <col min="7251" max="7251" width="17.375" style="4" customWidth="1"/>
    <col min="7252" max="7252" width="13.125" style="4" customWidth="1"/>
    <col min="7253" max="7253" width="16.5" style="4" customWidth="1"/>
    <col min="7254" max="7254" width="13.125" style="4" customWidth="1"/>
    <col min="7255" max="7255" width="16.5" style="4" customWidth="1"/>
    <col min="7256" max="7256" width="13.125" style="4" customWidth="1"/>
    <col min="7257" max="7257" width="16.5" style="4" customWidth="1"/>
    <col min="7258" max="7258" width="13.125" style="4" customWidth="1"/>
    <col min="7259" max="7259" width="16.5" style="4" customWidth="1"/>
    <col min="7260" max="7260" width="13.125" style="4" customWidth="1"/>
    <col min="7261" max="7261" width="16.5" style="4" customWidth="1"/>
    <col min="7262" max="7262" width="13.25" style="4" customWidth="1"/>
    <col min="7263" max="7263" width="17.125" style="4" customWidth="1"/>
    <col min="7264" max="7264" width="91.875" style="4" customWidth="1"/>
    <col min="7265" max="7265" width="157.375" style="4" customWidth="1"/>
    <col min="7266" max="7497" width="9" style="4"/>
    <col min="7498" max="7498" width="8.875" style="4" customWidth="1"/>
    <col min="7499" max="7499" width="74.625" style="4" customWidth="1"/>
    <col min="7500" max="7500" width="10.75" style="4" customWidth="1"/>
    <col min="7501" max="7504" width="12.625" style="4" customWidth="1"/>
    <col min="7505" max="7505" width="17.875" style="4" customWidth="1"/>
    <col min="7506" max="7506" width="13.25" style="4" customWidth="1"/>
    <col min="7507" max="7507" width="17.375" style="4" customWidth="1"/>
    <col min="7508" max="7508" width="13.125" style="4" customWidth="1"/>
    <col min="7509" max="7509" width="16.5" style="4" customWidth="1"/>
    <col min="7510" max="7510" width="13.125" style="4" customWidth="1"/>
    <col min="7511" max="7511" width="16.5" style="4" customWidth="1"/>
    <col min="7512" max="7512" width="13.125" style="4" customWidth="1"/>
    <col min="7513" max="7513" width="16.5" style="4" customWidth="1"/>
    <col min="7514" max="7514" width="13.125" style="4" customWidth="1"/>
    <col min="7515" max="7515" width="16.5" style="4" customWidth="1"/>
    <col min="7516" max="7516" width="13.125" style="4" customWidth="1"/>
    <col min="7517" max="7517" width="16.5" style="4" customWidth="1"/>
    <col min="7518" max="7518" width="13.25" style="4" customWidth="1"/>
    <col min="7519" max="7519" width="17.125" style="4" customWidth="1"/>
    <col min="7520" max="7520" width="91.875" style="4" customWidth="1"/>
    <col min="7521" max="7521" width="157.375" style="4" customWidth="1"/>
    <col min="7522" max="7753" width="9" style="4"/>
    <col min="7754" max="7754" width="8.875" style="4" customWidth="1"/>
    <col min="7755" max="7755" width="74.625" style="4" customWidth="1"/>
    <col min="7756" max="7756" width="10.75" style="4" customWidth="1"/>
    <col min="7757" max="7760" width="12.625" style="4" customWidth="1"/>
    <col min="7761" max="7761" width="17.875" style="4" customWidth="1"/>
    <col min="7762" max="7762" width="13.25" style="4" customWidth="1"/>
    <col min="7763" max="7763" width="17.375" style="4" customWidth="1"/>
    <col min="7764" max="7764" width="13.125" style="4" customWidth="1"/>
    <col min="7765" max="7765" width="16.5" style="4" customWidth="1"/>
    <col min="7766" max="7766" width="13.125" style="4" customWidth="1"/>
    <col min="7767" max="7767" width="16.5" style="4" customWidth="1"/>
    <col min="7768" max="7768" width="13.125" style="4" customWidth="1"/>
    <col min="7769" max="7769" width="16.5" style="4" customWidth="1"/>
    <col min="7770" max="7770" width="13.125" style="4" customWidth="1"/>
    <col min="7771" max="7771" width="16.5" style="4" customWidth="1"/>
    <col min="7772" max="7772" width="13.125" style="4" customWidth="1"/>
    <col min="7773" max="7773" width="16.5" style="4" customWidth="1"/>
    <col min="7774" max="7774" width="13.25" style="4" customWidth="1"/>
    <col min="7775" max="7775" width="17.125" style="4" customWidth="1"/>
    <col min="7776" max="7776" width="91.875" style="4" customWidth="1"/>
    <col min="7777" max="7777" width="157.375" style="4" customWidth="1"/>
    <col min="7778" max="8009" width="9" style="4"/>
    <col min="8010" max="8010" width="8.875" style="4" customWidth="1"/>
    <col min="8011" max="8011" width="74.625" style="4" customWidth="1"/>
    <col min="8012" max="8012" width="10.75" style="4" customWidth="1"/>
    <col min="8013" max="8016" width="12.625" style="4" customWidth="1"/>
    <col min="8017" max="8017" width="17.875" style="4" customWidth="1"/>
    <col min="8018" max="8018" width="13.25" style="4" customWidth="1"/>
    <col min="8019" max="8019" width="17.375" style="4" customWidth="1"/>
    <col min="8020" max="8020" width="13.125" style="4" customWidth="1"/>
    <col min="8021" max="8021" width="16.5" style="4" customWidth="1"/>
    <col min="8022" max="8022" width="13.125" style="4" customWidth="1"/>
    <col min="8023" max="8023" width="16.5" style="4" customWidth="1"/>
    <col min="8024" max="8024" width="13.125" style="4" customWidth="1"/>
    <col min="8025" max="8025" width="16.5" style="4" customWidth="1"/>
    <col min="8026" max="8026" width="13.125" style="4" customWidth="1"/>
    <col min="8027" max="8027" width="16.5" style="4" customWidth="1"/>
    <col min="8028" max="8028" width="13.125" style="4" customWidth="1"/>
    <col min="8029" max="8029" width="16.5" style="4" customWidth="1"/>
    <col min="8030" max="8030" width="13.25" style="4" customWidth="1"/>
    <col min="8031" max="8031" width="17.125" style="4" customWidth="1"/>
    <col min="8032" max="8032" width="91.875" style="4" customWidth="1"/>
    <col min="8033" max="8033" width="157.375" style="4" customWidth="1"/>
    <col min="8034" max="8265" width="9" style="4"/>
    <col min="8266" max="8266" width="8.875" style="4" customWidth="1"/>
    <col min="8267" max="8267" width="74.625" style="4" customWidth="1"/>
    <col min="8268" max="8268" width="10.75" style="4" customWidth="1"/>
    <col min="8269" max="8272" width="12.625" style="4" customWidth="1"/>
    <col min="8273" max="8273" width="17.875" style="4" customWidth="1"/>
    <col min="8274" max="8274" width="13.25" style="4" customWidth="1"/>
    <col min="8275" max="8275" width="17.375" style="4" customWidth="1"/>
    <col min="8276" max="8276" width="13.125" style="4" customWidth="1"/>
    <col min="8277" max="8277" width="16.5" style="4" customWidth="1"/>
    <col min="8278" max="8278" width="13.125" style="4" customWidth="1"/>
    <col min="8279" max="8279" width="16.5" style="4" customWidth="1"/>
    <col min="8280" max="8280" width="13.125" style="4" customWidth="1"/>
    <col min="8281" max="8281" width="16.5" style="4" customWidth="1"/>
    <col min="8282" max="8282" width="13.125" style="4" customWidth="1"/>
    <col min="8283" max="8283" width="16.5" style="4" customWidth="1"/>
    <col min="8284" max="8284" width="13.125" style="4" customWidth="1"/>
    <col min="8285" max="8285" width="16.5" style="4" customWidth="1"/>
    <col min="8286" max="8286" width="13.25" style="4" customWidth="1"/>
    <col min="8287" max="8287" width="17.125" style="4" customWidth="1"/>
    <col min="8288" max="8288" width="91.875" style="4" customWidth="1"/>
    <col min="8289" max="8289" width="157.375" style="4" customWidth="1"/>
    <col min="8290" max="8521" width="9" style="4"/>
    <col min="8522" max="8522" width="8.875" style="4" customWidth="1"/>
    <col min="8523" max="8523" width="74.625" style="4" customWidth="1"/>
    <col min="8524" max="8524" width="10.75" style="4" customWidth="1"/>
    <col min="8525" max="8528" width="12.625" style="4" customWidth="1"/>
    <col min="8529" max="8529" width="17.875" style="4" customWidth="1"/>
    <col min="8530" max="8530" width="13.25" style="4" customWidth="1"/>
    <col min="8531" max="8531" width="17.375" style="4" customWidth="1"/>
    <col min="8532" max="8532" width="13.125" style="4" customWidth="1"/>
    <col min="8533" max="8533" width="16.5" style="4" customWidth="1"/>
    <col min="8534" max="8534" width="13.125" style="4" customWidth="1"/>
    <col min="8535" max="8535" width="16.5" style="4" customWidth="1"/>
    <col min="8536" max="8536" width="13.125" style="4" customWidth="1"/>
    <col min="8537" max="8537" width="16.5" style="4" customWidth="1"/>
    <col min="8538" max="8538" width="13.125" style="4" customWidth="1"/>
    <col min="8539" max="8539" width="16.5" style="4" customWidth="1"/>
    <col min="8540" max="8540" width="13.125" style="4" customWidth="1"/>
    <col min="8541" max="8541" width="16.5" style="4" customWidth="1"/>
    <col min="8542" max="8542" width="13.25" style="4" customWidth="1"/>
    <col min="8543" max="8543" width="17.125" style="4" customWidth="1"/>
    <col min="8544" max="8544" width="91.875" style="4" customWidth="1"/>
    <col min="8545" max="8545" width="157.375" style="4" customWidth="1"/>
    <col min="8546" max="8777" width="9" style="4"/>
    <col min="8778" max="8778" width="8.875" style="4" customWidth="1"/>
    <col min="8779" max="8779" width="74.625" style="4" customWidth="1"/>
    <col min="8780" max="8780" width="10.75" style="4" customWidth="1"/>
    <col min="8781" max="8784" width="12.625" style="4" customWidth="1"/>
    <col min="8785" max="8785" width="17.875" style="4" customWidth="1"/>
    <col min="8786" max="8786" width="13.25" style="4" customWidth="1"/>
    <col min="8787" max="8787" width="17.375" style="4" customWidth="1"/>
    <col min="8788" max="8788" width="13.125" style="4" customWidth="1"/>
    <col min="8789" max="8789" width="16.5" style="4" customWidth="1"/>
    <col min="8790" max="8790" width="13.125" style="4" customWidth="1"/>
    <col min="8791" max="8791" width="16.5" style="4" customWidth="1"/>
    <col min="8792" max="8792" width="13.125" style="4" customWidth="1"/>
    <col min="8793" max="8793" width="16.5" style="4" customWidth="1"/>
    <col min="8794" max="8794" width="13.125" style="4" customWidth="1"/>
    <col min="8795" max="8795" width="16.5" style="4" customWidth="1"/>
    <col min="8796" max="8796" width="13.125" style="4" customWidth="1"/>
    <col min="8797" max="8797" width="16.5" style="4" customWidth="1"/>
    <col min="8798" max="8798" width="13.25" style="4" customWidth="1"/>
    <col min="8799" max="8799" width="17.125" style="4" customWidth="1"/>
    <col min="8800" max="8800" width="91.875" style="4" customWidth="1"/>
    <col min="8801" max="8801" width="157.375" style="4" customWidth="1"/>
    <col min="8802" max="9033" width="9" style="4"/>
    <col min="9034" max="9034" width="8.875" style="4" customWidth="1"/>
    <col min="9035" max="9035" width="74.625" style="4" customWidth="1"/>
    <col min="9036" max="9036" width="10.75" style="4" customWidth="1"/>
    <col min="9037" max="9040" width="12.625" style="4" customWidth="1"/>
    <col min="9041" max="9041" width="17.875" style="4" customWidth="1"/>
    <col min="9042" max="9042" width="13.25" style="4" customWidth="1"/>
    <col min="9043" max="9043" width="17.375" style="4" customWidth="1"/>
    <col min="9044" max="9044" width="13.125" style="4" customWidth="1"/>
    <col min="9045" max="9045" width="16.5" style="4" customWidth="1"/>
    <col min="9046" max="9046" width="13.125" style="4" customWidth="1"/>
    <col min="9047" max="9047" width="16.5" style="4" customWidth="1"/>
    <col min="9048" max="9048" width="13.125" style="4" customWidth="1"/>
    <col min="9049" max="9049" width="16.5" style="4" customWidth="1"/>
    <col min="9050" max="9050" width="13.125" style="4" customWidth="1"/>
    <col min="9051" max="9051" width="16.5" style="4" customWidth="1"/>
    <col min="9052" max="9052" width="13.125" style="4" customWidth="1"/>
    <col min="9053" max="9053" width="16.5" style="4" customWidth="1"/>
    <col min="9054" max="9054" width="13.25" style="4" customWidth="1"/>
    <col min="9055" max="9055" width="17.125" style="4" customWidth="1"/>
    <col min="9056" max="9056" width="91.875" style="4" customWidth="1"/>
    <col min="9057" max="9057" width="157.375" style="4" customWidth="1"/>
    <col min="9058" max="9289" width="9" style="4"/>
    <col min="9290" max="9290" width="8.875" style="4" customWidth="1"/>
    <col min="9291" max="9291" width="74.625" style="4" customWidth="1"/>
    <col min="9292" max="9292" width="10.75" style="4" customWidth="1"/>
    <col min="9293" max="9296" width="12.625" style="4" customWidth="1"/>
    <col min="9297" max="9297" width="17.875" style="4" customWidth="1"/>
    <col min="9298" max="9298" width="13.25" style="4" customWidth="1"/>
    <col min="9299" max="9299" width="17.375" style="4" customWidth="1"/>
    <col min="9300" max="9300" width="13.125" style="4" customWidth="1"/>
    <col min="9301" max="9301" width="16.5" style="4" customWidth="1"/>
    <col min="9302" max="9302" width="13.125" style="4" customWidth="1"/>
    <col min="9303" max="9303" width="16.5" style="4" customWidth="1"/>
    <col min="9304" max="9304" width="13.125" style="4" customWidth="1"/>
    <col min="9305" max="9305" width="16.5" style="4" customWidth="1"/>
    <col min="9306" max="9306" width="13.125" style="4" customWidth="1"/>
    <col min="9307" max="9307" width="16.5" style="4" customWidth="1"/>
    <col min="9308" max="9308" width="13.125" style="4" customWidth="1"/>
    <col min="9309" max="9309" width="16.5" style="4" customWidth="1"/>
    <col min="9310" max="9310" width="13.25" style="4" customWidth="1"/>
    <col min="9311" max="9311" width="17.125" style="4" customWidth="1"/>
    <col min="9312" max="9312" width="91.875" style="4" customWidth="1"/>
    <col min="9313" max="9313" width="157.375" style="4" customWidth="1"/>
    <col min="9314" max="9545" width="9" style="4"/>
    <col min="9546" max="9546" width="8.875" style="4" customWidth="1"/>
    <col min="9547" max="9547" width="74.625" style="4" customWidth="1"/>
    <col min="9548" max="9548" width="10.75" style="4" customWidth="1"/>
    <col min="9549" max="9552" width="12.625" style="4" customWidth="1"/>
    <col min="9553" max="9553" width="17.875" style="4" customWidth="1"/>
    <col min="9554" max="9554" width="13.25" style="4" customWidth="1"/>
    <col min="9555" max="9555" width="17.375" style="4" customWidth="1"/>
    <col min="9556" max="9556" width="13.125" style="4" customWidth="1"/>
    <col min="9557" max="9557" width="16.5" style="4" customWidth="1"/>
    <col min="9558" max="9558" width="13.125" style="4" customWidth="1"/>
    <col min="9559" max="9559" width="16.5" style="4" customWidth="1"/>
    <col min="9560" max="9560" width="13.125" style="4" customWidth="1"/>
    <col min="9561" max="9561" width="16.5" style="4" customWidth="1"/>
    <col min="9562" max="9562" width="13.125" style="4" customWidth="1"/>
    <col min="9563" max="9563" width="16.5" style="4" customWidth="1"/>
    <col min="9564" max="9564" width="13.125" style="4" customWidth="1"/>
    <col min="9565" max="9565" width="16.5" style="4" customWidth="1"/>
    <col min="9566" max="9566" width="13.25" style="4" customWidth="1"/>
    <col min="9567" max="9567" width="17.125" style="4" customWidth="1"/>
    <col min="9568" max="9568" width="91.875" style="4" customWidth="1"/>
    <col min="9569" max="9569" width="157.375" style="4" customWidth="1"/>
    <col min="9570" max="9801" width="9" style="4"/>
    <col min="9802" max="9802" width="8.875" style="4" customWidth="1"/>
    <col min="9803" max="9803" width="74.625" style="4" customWidth="1"/>
    <col min="9804" max="9804" width="10.75" style="4" customWidth="1"/>
    <col min="9805" max="9808" width="12.625" style="4" customWidth="1"/>
    <col min="9809" max="9809" width="17.875" style="4" customWidth="1"/>
    <col min="9810" max="9810" width="13.25" style="4" customWidth="1"/>
    <col min="9811" max="9811" width="17.375" style="4" customWidth="1"/>
    <col min="9812" max="9812" width="13.125" style="4" customWidth="1"/>
    <col min="9813" max="9813" width="16.5" style="4" customWidth="1"/>
    <col min="9814" max="9814" width="13.125" style="4" customWidth="1"/>
    <col min="9815" max="9815" width="16.5" style="4" customWidth="1"/>
    <col min="9816" max="9816" width="13.125" style="4" customWidth="1"/>
    <col min="9817" max="9817" width="16.5" style="4" customWidth="1"/>
    <col min="9818" max="9818" width="13.125" style="4" customWidth="1"/>
    <col min="9819" max="9819" width="16.5" style="4" customWidth="1"/>
    <col min="9820" max="9820" width="13.125" style="4" customWidth="1"/>
    <col min="9821" max="9821" width="16.5" style="4" customWidth="1"/>
    <col min="9822" max="9822" width="13.25" style="4" customWidth="1"/>
    <col min="9823" max="9823" width="17.125" style="4" customWidth="1"/>
    <col min="9824" max="9824" width="91.875" style="4" customWidth="1"/>
    <col min="9825" max="9825" width="157.375" style="4" customWidth="1"/>
    <col min="9826" max="10057" width="9" style="4"/>
    <col min="10058" max="10058" width="8.875" style="4" customWidth="1"/>
    <col min="10059" max="10059" width="74.625" style="4" customWidth="1"/>
    <col min="10060" max="10060" width="10.75" style="4" customWidth="1"/>
    <col min="10061" max="10064" width="12.625" style="4" customWidth="1"/>
    <col min="10065" max="10065" width="17.875" style="4" customWidth="1"/>
    <col min="10066" max="10066" width="13.25" style="4" customWidth="1"/>
    <col min="10067" max="10067" width="17.375" style="4" customWidth="1"/>
    <col min="10068" max="10068" width="13.125" style="4" customWidth="1"/>
    <col min="10069" max="10069" width="16.5" style="4" customWidth="1"/>
    <col min="10070" max="10070" width="13.125" style="4" customWidth="1"/>
    <col min="10071" max="10071" width="16.5" style="4" customWidth="1"/>
    <col min="10072" max="10072" width="13.125" style="4" customWidth="1"/>
    <col min="10073" max="10073" width="16.5" style="4" customWidth="1"/>
    <col min="10074" max="10074" width="13.125" style="4" customWidth="1"/>
    <col min="10075" max="10075" width="16.5" style="4" customWidth="1"/>
    <col min="10076" max="10076" width="13.125" style="4" customWidth="1"/>
    <col min="10077" max="10077" width="16.5" style="4" customWidth="1"/>
    <col min="10078" max="10078" width="13.25" style="4" customWidth="1"/>
    <col min="10079" max="10079" width="17.125" style="4" customWidth="1"/>
    <col min="10080" max="10080" width="91.875" style="4" customWidth="1"/>
    <col min="10081" max="10081" width="157.375" style="4" customWidth="1"/>
    <col min="10082" max="10313" width="9" style="4"/>
    <col min="10314" max="10314" width="8.875" style="4" customWidth="1"/>
    <col min="10315" max="10315" width="74.625" style="4" customWidth="1"/>
    <col min="10316" max="10316" width="10.75" style="4" customWidth="1"/>
    <col min="10317" max="10320" width="12.625" style="4" customWidth="1"/>
    <col min="10321" max="10321" width="17.875" style="4" customWidth="1"/>
    <col min="10322" max="10322" width="13.25" style="4" customWidth="1"/>
    <col min="10323" max="10323" width="17.375" style="4" customWidth="1"/>
    <col min="10324" max="10324" width="13.125" style="4" customWidth="1"/>
    <col min="10325" max="10325" width="16.5" style="4" customWidth="1"/>
    <col min="10326" max="10326" width="13.125" style="4" customWidth="1"/>
    <col min="10327" max="10327" width="16.5" style="4" customWidth="1"/>
    <col min="10328" max="10328" width="13.125" style="4" customWidth="1"/>
    <col min="10329" max="10329" width="16.5" style="4" customWidth="1"/>
    <col min="10330" max="10330" width="13.125" style="4" customWidth="1"/>
    <col min="10331" max="10331" width="16.5" style="4" customWidth="1"/>
    <col min="10332" max="10332" width="13.125" style="4" customWidth="1"/>
    <col min="10333" max="10333" width="16.5" style="4" customWidth="1"/>
    <col min="10334" max="10334" width="13.25" style="4" customWidth="1"/>
    <col min="10335" max="10335" width="17.125" style="4" customWidth="1"/>
    <col min="10336" max="10336" width="91.875" style="4" customWidth="1"/>
    <col min="10337" max="10337" width="157.375" style="4" customWidth="1"/>
    <col min="10338" max="10569" width="9" style="4"/>
    <col min="10570" max="10570" width="8.875" style="4" customWidth="1"/>
    <col min="10571" max="10571" width="74.625" style="4" customWidth="1"/>
    <col min="10572" max="10572" width="10.75" style="4" customWidth="1"/>
    <col min="10573" max="10576" width="12.625" style="4" customWidth="1"/>
    <col min="10577" max="10577" width="17.875" style="4" customWidth="1"/>
    <col min="10578" max="10578" width="13.25" style="4" customWidth="1"/>
    <col min="10579" max="10579" width="17.375" style="4" customWidth="1"/>
    <col min="10580" max="10580" width="13.125" style="4" customWidth="1"/>
    <col min="10581" max="10581" width="16.5" style="4" customWidth="1"/>
    <col min="10582" max="10582" width="13.125" style="4" customWidth="1"/>
    <col min="10583" max="10583" width="16.5" style="4" customWidth="1"/>
    <col min="10584" max="10584" width="13.125" style="4" customWidth="1"/>
    <col min="10585" max="10585" width="16.5" style="4" customWidth="1"/>
    <col min="10586" max="10586" width="13.125" style="4" customWidth="1"/>
    <col min="10587" max="10587" width="16.5" style="4" customWidth="1"/>
    <col min="10588" max="10588" width="13.125" style="4" customWidth="1"/>
    <col min="10589" max="10589" width="16.5" style="4" customWidth="1"/>
    <col min="10590" max="10590" width="13.25" style="4" customWidth="1"/>
    <col min="10591" max="10591" width="17.125" style="4" customWidth="1"/>
    <col min="10592" max="10592" width="91.875" style="4" customWidth="1"/>
    <col min="10593" max="10593" width="157.375" style="4" customWidth="1"/>
    <col min="10594" max="10825" width="9" style="4"/>
    <col min="10826" max="10826" width="8.875" style="4" customWidth="1"/>
    <col min="10827" max="10827" width="74.625" style="4" customWidth="1"/>
    <col min="10828" max="10828" width="10.75" style="4" customWidth="1"/>
    <col min="10829" max="10832" width="12.625" style="4" customWidth="1"/>
    <col min="10833" max="10833" width="17.875" style="4" customWidth="1"/>
    <col min="10834" max="10834" width="13.25" style="4" customWidth="1"/>
    <col min="10835" max="10835" width="17.375" style="4" customWidth="1"/>
    <col min="10836" max="10836" width="13.125" style="4" customWidth="1"/>
    <col min="10837" max="10837" width="16.5" style="4" customWidth="1"/>
    <col min="10838" max="10838" width="13.125" style="4" customWidth="1"/>
    <col min="10839" max="10839" width="16.5" style="4" customWidth="1"/>
    <col min="10840" max="10840" width="13.125" style="4" customWidth="1"/>
    <col min="10841" max="10841" width="16.5" style="4" customWidth="1"/>
    <col min="10842" max="10842" width="13.125" style="4" customWidth="1"/>
    <col min="10843" max="10843" width="16.5" style="4" customWidth="1"/>
    <col min="10844" max="10844" width="13.125" style="4" customWidth="1"/>
    <col min="10845" max="10845" width="16.5" style="4" customWidth="1"/>
    <col min="10846" max="10846" width="13.25" style="4" customWidth="1"/>
    <col min="10847" max="10847" width="17.125" style="4" customWidth="1"/>
    <col min="10848" max="10848" width="91.875" style="4" customWidth="1"/>
    <col min="10849" max="10849" width="157.375" style="4" customWidth="1"/>
    <col min="10850" max="11081" width="9" style="4"/>
    <col min="11082" max="11082" width="8.875" style="4" customWidth="1"/>
    <col min="11083" max="11083" width="74.625" style="4" customWidth="1"/>
    <col min="11084" max="11084" width="10.75" style="4" customWidth="1"/>
    <col min="11085" max="11088" width="12.625" style="4" customWidth="1"/>
    <col min="11089" max="11089" width="17.875" style="4" customWidth="1"/>
    <col min="11090" max="11090" width="13.25" style="4" customWidth="1"/>
    <col min="11091" max="11091" width="17.375" style="4" customWidth="1"/>
    <col min="11092" max="11092" width="13.125" style="4" customWidth="1"/>
    <col min="11093" max="11093" width="16.5" style="4" customWidth="1"/>
    <col min="11094" max="11094" width="13.125" style="4" customWidth="1"/>
    <col min="11095" max="11095" width="16.5" style="4" customWidth="1"/>
    <col min="11096" max="11096" width="13.125" style="4" customWidth="1"/>
    <col min="11097" max="11097" width="16.5" style="4" customWidth="1"/>
    <col min="11098" max="11098" width="13.125" style="4" customWidth="1"/>
    <col min="11099" max="11099" width="16.5" style="4" customWidth="1"/>
    <col min="11100" max="11100" width="13.125" style="4" customWidth="1"/>
    <col min="11101" max="11101" width="16.5" style="4" customWidth="1"/>
    <col min="11102" max="11102" width="13.25" style="4" customWidth="1"/>
    <col min="11103" max="11103" width="17.125" style="4" customWidth="1"/>
    <col min="11104" max="11104" width="91.875" style="4" customWidth="1"/>
    <col min="11105" max="11105" width="157.375" style="4" customWidth="1"/>
    <col min="11106" max="11337" width="9" style="4"/>
    <col min="11338" max="11338" width="8.875" style="4" customWidth="1"/>
    <col min="11339" max="11339" width="74.625" style="4" customWidth="1"/>
    <col min="11340" max="11340" width="10.75" style="4" customWidth="1"/>
    <col min="11341" max="11344" width="12.625" style="4" customWidth="1"/>
    <col min="11345" max="11345" width="17.875" style="4" customWidth="1"/>
    <col min="11346" max="11346" width="13.25" style="4" customWidth="1"/>
    <col min="11347" max="11347" width="17.375" style="4" customWidth="1"/>
    <col min="11348" max="11348" width="13.125" style="4" customWidth="1"/>
    <col min="11349" max="11349" width="16.5" style="4" customWidth="1"/>
    <col min="11350" max="11350" width="13.125" style="4" customWidth="1"/>
    <col min="11351" max="11351" width="16.5" style="4" customWidth="1"/>
    <col min="11352" max="11352" width="13.125" style="4" customWidth="1"/>
    <col min="11353" max="11353" width="16.5" style="4" customWidth="1"/>
    <col min="11354" max="11354" width="13.125" style="4" customWidth="1"/>
    <col min="11355" max="11355" width="16.5" style="4" customWidth="1"/>
    <col min="11356" max="11356" width="13.125" style="4" customWidth="1"/>
    <col min="11357" max="11357" width="16.5" style="4" customWidth="1"/>
    <col min="11358" max="11358" width="13.25" style="4" customWidth="1"/>
    <col min="11359" max="11359" width="17.125" style="4" customWidth="1"/>
    <col min="11360" max="11360" width="91.875" style="4" customWidth="1"/>
    <col min="11361" max="11361" width="157.375" style="4" customWidth="1"/>
    <col min="11362" max="11593" width="9" style="4"/>
    <col min="11594" max="11594" width="8.875" style="4" customWidth="1"/>
    <col min="11595" max="11595" width="74.625" style="4" customWidth="1"/>
    <col min="11596" max="11596" width="10.75" style="4" customWidth="1"/>
    <col min="11597" max="11600" width="12.625" style="4" customWidth="1"/>
    <col min="11601" max="11601" width="17.875" style="4" customWidth="1"/>
    <col min="11602" max="11602" width="13.25" style="4" customWidth="1"/>
    <col min="11603" max="11603" width="17.375" style="4" customWidth="1"/>
    <col min="11604" max="11604" width="13.125" style="4" customWidth="1"/>
    <col min="11605" max="11605" width="16.5" style="4" customWidth="1"/>
    <col min="11606" max="11606" width="13.125" style="4" customWidth="1"/>
    <col min="11607" max="11607" width="16.5" style="4" customWidth="1"/>
    <col min="11608" max="11608" width="13.125" style="4" customWidth="1"/>
    <col min="11609" max="11609" width="16.5" style="4" customWidth="1"/>
    <col min="11610" max="11610" width="13.125" style="4" customWidth="1"/>
    <col min="11611" max="11611" width="16.5" style="4" customWidth="1"/>
    <col min="11612" max="11612" width="13.125" style="4" customWidth="1"/>
    <col min="11613" max="11613" width="16.5" style="4" customWidth="1"/>
    <col min="11614" max="11614" width="13.25" style="4" customWidth="1"/>
    <col min="11615" max="11615" width="17.125" style="4" customWidth="1"/>
    <col min="11616" max="11616" width="91.875" style="4" customWidth="1"/>
    <col min="11617" max="11617" width="157.375" style="4" customWidth="1"/>
    <col min="11618" max="11849" width="9" style="4"/>
    <col min="11850" max="11850" width="8.875" style="4" customWidth="1"/>
    <col min="11851" max="11851" width="74.625" style="4" customWidth="1"/>
    <col min="11852" max="11852" width="10.75" style="4" customWidth="1"/>
    <col min="11853" max="11856" width="12.625" style="4" customWidth="1"/>
    <col min="11857" max="11857" width="17.875" style="4" customWidth="1"/>
    <col min="11858" max="11858" width="13.25" style="4" customWidth="1"/>
    <col min="11859" max="11859" width="17.375" style="4" customWidth="1"/>
    <col min="11860" max="11860" width="13.125" style="4" customWidth="1"/>
    <col min="11861" max="11861" width="16.5" style="4" customWidth="1"/>
    <col min="11862" max="11862" width="13.125" style="4" customWidth="1"/>
    <col min="11863" max="11863" width="16.5" style="4" customWidth="1"/>
    <col min="11864" max="11864" width="13.125" style="4" customWidth="1"/>
    <col min="11865" max="11865" width="16.5" style="4" customWidth="1"/>
    <col min="11866" max="11866" width="13.125" style="4" customWidth="1"/>
    <col min="11867" max="11867" width="16.5" style="4" customWidth="1"/>
    <col min="11868" max="11868" width="13.125" style="4" customWidth="1"/>
    <col min="11869" max="11869" width="16.5" style="4" customWidth="1"/>
    <col min="11870" max="11870" width="13.25" style="4" customWidth="1"/>
    <col min="11871" max="11871" width="17.125" style="4" customWidth="1"/>
    <col min="11872" max="11872" width="91.875" style="4" customWidth="1"/>
    <col min="11873" max="11873" width="157.375" style="4" customWidth="1"/>
    <col min="11874" max="12105" width="9" style="4"/>
    <col min="12106" max="12106" width="8.875" style="4" customWidth="1"/>
    <col min="12107" max="12107" width="74.625" style="4" customWidth="1"/>
    <col min="12108" max="12108" width="10.75" style="4" customWidth="1"/>
    <col min="12109" max="12112" width="12.625" style="4" customWidth="1"/>
    <col min="12113" max="12113" width="17.875" style="4" customWidth="1"/>
    <col min="12114" max="12114" width="13.25" style="4" customWidth="1"/>
    <col min="12115" max="12115" width="17.375" style="4" customWidth="1"/>
    <col min="12116" max="12116" width="13.125" style="4" customWidth="1"/>
    <col min="12117" max="12117" width="16.5" style="4" customWidth="1"/>
    <col min="12118" max="12118" width="13.125" style="4" customWidth="1"/>
    <col min="12119" max="12119" width="16.5" style="4" customWidth="1"/>
    <col min="12120" max="12120" width="13.125" style="4" customWidth="1"/>
    <col min="12121" max="12121" width="16.5" style="4" customWidth="1"/>
    <col min="12122" max="12122" width="13.125" style="4" customWidth="1"/>
    <col min="12123" max="12123" width="16.5" style="4" customWidth="1"/>
    <col min="12124" max="12124" width="13.125" style="4" customWidth="1"/>
    <col min="12125" max="12125" width="16.5" style="4" customWidth="1"/>
    <col min="12126" max="12126" width="13.25" style="4" customWidth="1"/>
    <col min="12127" max="12127" width="17.125" style="4" customWidth="1"/>
    <col min="12128" max="12128" width="91.875" style="4" customWidth="1"/>
    <col min="12129" max="12129" width="157.375" style="4" customWidth="1"/>
    <col min="12130" max="12361" width="9" style="4"/>
    <col min="12362" max="12362" width="8.875" style="4" customWidth="1"/>
    <col min="12363" max="12363" width="74.625" style="4" customWidth="1"/>
    <col min="12364" max="12364" width="10.75" style="4" customWidth="1"/>
    <col min="12365" max="12368" width="12.625" style="4" customWidth="1"/>
    <col min="12369" max="12369" width="17.875" style="4" customWidth="1"/>
    <col min="12370" max="12370" width="13.25" style="4" customWidth="1"/>
    <col min="12371" max="12371" width="17.375" style="4" customWidth="1"/>
    <col min="12372" max="12372" width="13.125" style="4" customWidth="1"/>
    <col min="12373" max="12373" width="16.5" style="4" customWidth="1"/>
    <col min="12374" max="12374" width="13.125" style="4" customWidth="1"/>
    <col min="12375" max="12375" width="16.5" style="4" customWidth="1"/>
    <col min="12376" max="12376" width="13.125" style="4" customWidth="1"/>
    <col min="12377" max="12377" width="16.5" style="4" customWidth="1"/>
    <col min="12378" max="12378" width="13.125" style="4" customWidth="1"/>
    <col min="12379" max="12379" width="16.5" style="4" customWidth="1"/>
    <col min="12380" max="12380" width="13.125" style="4" customWidth="1"/>
    <col min="12381" max="12381" width="16.5" style="4" customWidth="1"/>
    <col min="12382" max="12382" width="13.25" style="4" customWidth="1"/>
    <col min="12383" max="12383" width="17.125" style="4" customWidth="1"/>
    <col min="12384" max="12384" width="91.875" style="4" customWidth="1"/>
    <col min="12385" max="12385" width="157.375" style="4" customWidth="1"/>
    <col min="12386" max="12617" width="9" style="4"/>
    <col min="12618" max="12618" width="8.875" style="4" customWidth="1"/>
    <col min="12619" max="12619" width="74.625" style="4" customWidth="1"/>
    <col min="12620" max="12620" width="10.75" style="4" customWidth="1"/>
    <col min="12621" max="12624" width="12.625" style="4" customWidth="1"/>
    <col min="12625" max="12625" width="17.875" style="4" customWidth="1"/>
    <col min="12626" max="12626" width="13.25" style="4" customWidth="1"/>
    <col min="12627" max="12627" width="17.375" style="4" customWidth="1"/>
    <col min="12628" max="12628" width="13.125" style="4" customWidth="1"/>
    <col min="12629" max="12629" width="16.5" style="4" customWidth="1"/>
    <col min="12630" max="12630" width="13.125" style="4" customWidth="1"/>
    <col min="12631" max="12631" width="16.5" style="4" customWidth="1"/>
    <col min="12632" max="12632" width="13.125" style="4" customWidth="1"/>
    <col min="12633" max="12633" width="16.5" style="4" customWidth="1"/>
    <col min="12634" max="12634" width="13.125" style="4" customWidth="1"/>
    <col min="12635" max="12635" width="16.5" style="4" customWidth="1"/>
    <col min="12636" max="12636" width="13.125" style="4" customWidth="1"/>
    <col min="12637" max="12637" width="16.5" style="4" customWidth="1"/>
    <col min="12638" max="12638" width="13.25" style="4" customWidth="1"/>
    <col min="12639" max="12639" width="17.125" style="4" customWidth="1"/>
    <col min="12640" max="12640" width="91.875" style="4" customWidth="1"/>
    <col min="12641" max="12641" width="157.375" style="4" customWidth="1"/>
    <col min="12642" max="12873" width="9" style="4"/>
    <col min="12874" max="12874" width="8.875" style="4" customWidth="1"/>
    <col min="12875" max="12875" width="74.625" style="4" customWidth="1"/>
    <col min="12876" max="12876" width="10.75" style="4" customWidth="1"/>
    <col min="12877" max="12880" width="12.625" style="4" customWidth="1"/>
    <col min="12881" max="12881" width="17.875" style="4" customWidth="1"/>
    <col min="12882" max="12882" width="13.25" style="4" customWidth="1"/>
    <col min="12883" max="12883" width="17.375" style="4" customWidth="1"/>
    <col min="12884" max="12884" width="13.125" style="4" customWidth="1"/>
    <col min="12885" max="12885" width="16.5" style="4" customWidth="1"/>
    <col min="12886" max="12886" width="13.125" style="4" customWidth="1"/>
    <col min="12887" max="12887" width="16.5" style="4" customWidth="1"/>
    <col min="12888" max="12888" width="13.125" style="4" customWidth="1"/>
    <col min="12889" max="12889" width="16.5" style="4" customWidth="1"/>
    <col min="12890" max="12890" width="13.125" style="4" customWidth="1"/>
    <col min="12891" max="12891" width="16.5" style="4" customWidth="1"/>
    <col min="12892" max="12892" width="13.125" style="4" customWidth="1"/>
    <col min="12893" max="12893" width="16.5" style="4" customWidth="1"/>
    <col min="12894" max="12894" width="13.25" style="4" customWidth="1"/>
    <col min="12895" max="12895" width="17.125" style="4" customWidth="1"/>
    <col min="12896" max="12896" width="91.875" style="4" customWidth="1"/>
    <col min="12897" max="12897" width="157.375" style="4" customWidth="1"/>
    <col min="12898" max="13129" width="9" style="4"/>
    <col min="13130" max="13130" width="8.875" style="4" customWidth="1"/>
    <col min="13131" max="13131" width="74.625" style="4" customWidth="1"/>
    <col min="13132" max="13132" width="10.75" style="4" customWidth="1"/>
    <col min="13133" max="13136" width="12.625" style="4" customWidth="1"/>
    <col min="13137" max="13137" width="17.875" style="4" customWidth="1"/>
    <col min="13138" max="13138" width="13.25" style="4" customWidth="1"/>
    <col min="13139" max="13139" width="17.375" style="4" customWidth="1"/>
    <col min="13140" max="13140" width="13.125" style="4" customWidth="1"/>
    <col min="13141" max="13141" width="16.5" style="4" customWidth="1"/>
    <col min="13142" max="13142" width="13.125" style="4" customWidth="1"/>
    <col min="13143" max="13143" width="16.5" style="4" customWidth="1"/>
    <col min="13144" max="13144" width="13.125" style="4" customWidth="1"/>
    <col min="13145" max="13145" width="16.5" style="4" customWidth="1"/>
    <col min="13146" max="13146" width="13.125" style="4" customWidth="1"/>
    <col min="13147" max="13147" width="16.5" style="4" customWidth="1"/>
    <col min="13148" max="13148" width="13.125" style="4" customWidth="1"/>
    <col min="13149" max="13149" width="16.5" style="4" customWidth="1"/>
    <col min="13150" max="13150" width="13.25" style="4" customWidth="1"/>
    <col min="13151" max="13151" width="17.125" style="4" customWidth="1"/>
    <col min="13152" max="13152" width="91.875" style="4" customWidth="1"/>
    <col min="13153" max="13153" width="157.375" style="4" customWidth="1"/>
    <col min="13154" max="13385" width="9" style="4"/>
    <col min="13386" max="13386" width="8.875" style="4" customWidth="1"/>
    <col min="13387" max="13387" width="74.625" style="4" customWidth="1"/>
    <col min="13388" max="13388" width="10.75" style="4" customWidth="1"/>
    <col min="13389" max="13392" width="12.625" style="4" customWidth="1"/>
    <col min="13393" max="13393" width="17.875" style="4" customWidth="1"/>
    <col min="13394" max="13394" width="13.25" style="4" customWidth="1"/>
    <col min="13395" max="13395" width="17.375" style="4" customWidth="1"/>
    <col min="13396" max="13396" width="13.125" style="4" customWidth="1"/>
    <col min="13397" max="13397" width="16.5" style="4" customWidth="1"/>
    <col min="13398" max="13398" width="13.125" style="4" customWidth="1"/>
    <col min="13399" max="13399" width="16.5" style="4" customWidth="1"/>
    <col min="13400" max="13400" width="13.125" style="4" customWidth="1"/>
    <col min="13401" max="13401" width="16.5" style="4" customWidth="1"/>
    <col min="13402" max="13402" width="13.125" style="4" customWidth="1"/>
    <col min="13403" max="13403" width="16.5" style="4" customWidth="1"/>
    <col min="13404" max="13404" width="13.125" style="4" customWidth="1"/>
    <col min="13405" max="13405" width="16.5" style="4" customWidth="1"/>
    <col min="13406" max="13406" width="13.25" style="4" customWidth="1"/>
    <col min="13407" max="13407" width="17.125" style="4" customWidth="1"/>
    <col min="13408" max="13408" width="91.875" style="4" customWidth="1"/>
    <col min="13409" max="13409" width="157.375" style="4" customWidth="1"/>
    <col min="13410" max="13641" width="9" style="4"/>
    <col min="13642" max="13642" width="8.875" style="4" customWidth="1"/>
    <col min="13643" max="13643" width="74.625" style="4" customWidth="1"/>
    <col min="13644" max="13644" width="10.75" style="4" customWidth="1"/>
    <col min="13645" max="13648" width="12.625" style="4" customWidth="1"/>
    <col min="13649" max="13649" width="17.875" style="4" customWidth="1"/>
    <col min="13650" max="13650" width="13.25" style="4" customWidth="1"/>
    <col min="13651" max="13651" width="17.375" style="4" customWidth="1"/>
    <col min="13652" max="13652" width="13.125" style="4" customWidth="1"/>
    <col min="13653" max="13653" width="16.5" style="4" customWidth="1"/>
    <col min="13654" max="13654" width="13.125" style="4" customWidth="1"/>
    <col min="13655" max="13655" width="16.5" style="4" customWidth="1"/>
    <col min="13656" max="13656" width="13.125" style="4" customWidth="1"/>
    <col min="13657" max="13657" width="16.5" style="4" customWidth="1"/>
    <col min="13658" max="13658" width="13.125" style="4" customWidth="1"/>
    <col min="13659" max="13659" width="16.5" style="4" customWidth="1"/>
    <col min="13660" max="13660" width="13.125" style="4" customWidth="1"/>
    <col min="13661" max="13661" width="16.5" style="4" customWidth="1"/>
    <col min="13662" max="13662" width="13.25" style="4" customWidth="1"/>
    <col min="13663" max="13663" width="17.125" style="4" customWidth="1"/>
    <col min="13664" max="13664" width="91.875" style="4" customWidth="1"/>
    <col min="13665" max="13665" width="157.375" style="4" customWidth="1"/>
    <col min="13666" max="13897" width="9" style="4"/>
    <col min="13898" max="13898" width="8.875" style="4" customWidth="1"/>
    <col min="13899" max="13899" width="74.625" style="4" customWidth="1"/>
    <col min="13900" max="13900" width="10.75" style="4" customWidth="1"/>
    <col min="13901" max="13904" width="12.625" style="4" customWidth="1"/>
    <col min="13905" max="13905" width="17.875" style="4" customWidth="1"/>
    <col min="13906" max="13906" width="13.25" style="4" customWidth="1"/>
    <col min="13907" max="13907" width="17.375" style="4" customWidth="1"/>
    <col min="13908" max="13908" width="13.125" style="4" customWidth="1"/>
    <col min="13909" max="13909" width="16.5" style="4" customWidth="1"/>
    <col min="13910" max="13910" width="13.125" style="4" customWidth="1"/>
    <col min="13911" max="13911" width="16.5" style="4" customWidth="1"/>
    <col min="13912" max="13912" width="13.125" style="4" customWidth="1"/>
    <col min="13913" max="13913" width="16.5" style="4" customWidth="1"/>
    <col min="13914" max="13914" width="13.125" style="4" customWidth="1"/>
    <col min="13915" max="13915" width="16.5" style="4" customWidth="1"/>
    <col min="13916" max="13916" width="13.125" style="4" customWidth="1"/>
    <col min="13917" max="13917" width="16.5" style="4" customWidth="1"/>
    <col min="13918" max="13918" width="13.25" style="4" customWidth="1"/>
    <col min="13919" max="13919" width="17.125" style="4" customWidth="1"/>
    <col min="13920" max="13920" width="91.875" style="4" customWidth="1"/>
    <col min="13921" max="13921" width="157.375" style="4" customWidth="1"/>
    <col min="13922" max="14153" width="9" style="4"/>
    <col min="14154" max="14154" width="8.875" style="4" customWidth="1"/>
    <col min="14155" max="14155" width="74.625" style="4" customWidth="1"/>
    <col min="14156" max="14156" width="10.75" style="4" customWidth="1"/>
    <col min="14157" max="14160" width="12.625" style="4" customWidth="1"/>
    <col min="14161" max="14161" width="17.875" style="4" customWidth="1"/>
    <col min="14162" max="14162" width="13.25" style="4" customWidth="1"/>
    <col min="14163" max="14163" width="17.375" style="4" customWidth="1"/>
    <col min="14164" max="14164" width="13.125" style="4" customWidth="1"/>
    <col min="14165" max="14165" width="16.5" style="4" customWidth="1"/>
    <col min="14166" max="14166" width="13.125" style="4" customWidth="1"/>
    <col min="14167" max="14167" width="16.5" style="4" customWidth="1"/>
    <col min="14168" max="14168" width="13.125" style="4" customWidth="1"/>
    <col min="14169" max="14169" width="16.5" style="4" customWidth="1"/>
    <col min="14170" max="14170" width="13.125" style="4" customWidth="1"/>
    <col min="14171" max="14171" width="16.5" style="4" customWidth="1"/>
    <col min="14172" max="14172" width="13.125" style="4" customWidth="1"/>
    <col min="14173" max="14173" width="16.5" style="4" customWidth="1"/>
    <col min="14174" max="14174" width="13.25" style="4" customWidth="1"/>
    <col min="14175" max="14175" width="17.125" style="4" customWidth="1"/>
    <col min="14176" max="14176" width="91.875" style="4" customWidth="1"/>
    <col min="14177" max="14177" width="157.375" style="4" customWidth="1"/>
    <col min="14178" max="14409" width="9" style="4"/>
    <col min="14410" max="14410" width="8.875" style="4" customWidth="1"/>
    <col min="14411" max="14411" width="74.625" style="4" customWidth="1"/>
    <col min="14412" max="14412" width="10.75" style="4" customWidth="1"/>
    <col min="14413" max="14416" width="12.625" style="4" customWidth="1"/>
    <col min="14417" max="14417" width="17.875" style="4" customWidth="1"/>
    <col min="14418" max="14418" width="13.25" style="4" customWidth="1"/>
    <col min="14419" max="14419" width="17.375" style="4" customWidth="1"/>
    <col min="14420" max="14420" width="13.125" style="4" customWidth="1"/>
    <col min="14421" max="14421" width="16.5" style="4" customWidth="1"/>
    <col min="14422" max="14422" width="13.125" style="4" customWidth="1"/>
    <col min="14423" max="14423" width="16.5" style="4" customWidth="1"/>
    <col min="14424" max="14424" width="13.125" style="4" customWidth="1"/>
    <col min="14425" max="14425" width="16.5" style="4" customWidth="1"/>
    <col min="14426" max="14426" width="13.125" style="4" customWidth="1"/>
    <col min="14427" max="14427" width="16.5" style="4" customWidth="1"/>
    <col min="14428" max="14428" width="13.125" style="4" customWidth="1"/>
    <col min="14429" max="14429" width="16.5" style="4" customWidth="1"/>
    <col min="14430" max="14430" width="13.25" style="4" customWidth="1"/>
    <col min="14431" max="14431" width="17.125" style="4" customWidth="1"/>
    <col min="14432" max="14432" width="91.875" style="4" customWidth="1"/>
    <col min="14433" max="14433" width="157.375" style="4" customWidth="1"/>
    <col min="14434" max="14665" width="9" style="4"/>
    <col min="14666" max="14666" width="8.875" style="4" customWidth="1"/>
    <col min="14667" max="14667" width="74.625" style="4" customWidth="1"/>
    <col min="14668" max="14668" width="10.75" style="4" customWidth="1"/>
    <col min="14669" max="14672" width="12.625" style="4" customWidth="1"/>
    <col min="14673" max="14673" width="17.875" style="4" customWidth="1"/>
    <col min="14674" max="14674" width="13.25" style="4" customWidth="1"/>
    <col min="14675" max="14675" width="17.375" style="4" customWidth="1"/>
    <col min="14676" max="14676" width="13.125" style="4" customWidth="1"/>
    <col min="14677" max="14677" width="16.5" style="4" customWidth="1"/>
    <col min="14678" max="14678" width="13.125" style="4" customWidth="1"/>
    <col min="14679" max="14679" width="16.5" style="4" customWidth="1"/>
    <col min="14680" max="14680" width="13.125" style="4" customWidth="1"/>
    <col min="14681" max="14681" width="16.5" style="4" customWidth="1"/>
    <col min="14682" max="14682" width="13.125" style="4" customWidth="1"/>
    <col min="14683" max="14683" width="16.5" style="4" customWidth="1"/>
    <col min="14684" max="14684" width="13.125" style="4" customWidth="1"/>
    <col min="14685" max="14685" width="16.5" style="4" customWidth="1"/>
    <col min="14686" max="14686" width="13.25" style="4" customWidth="1"/>
    <col min="14687" max="14687" width="17.125" style="4" customWidth="1"/>
    <col min="14688" max="14688" width="91.875" style="4" customWidth="1"/>
    <col min="14689" max="14689" width="157.375" style="4" customWidth="1"/>
    <col min="14690" max="14921" width="9" style="4"/>
    <col min="14922" max="14922" width="8.875" style="4" customWidth="1"/>
    <col min="14923" max="14923" width="74.625" style="4" customWidth="1"/>
    <col min="14924" max="14924" width="10.75" style="4" customWidth="1"/>
    <col min="14925" max="14928" width="12.625" style="4" customWidth="1"/>
    <col min="14929" max="14929" width="17.875" style="4" customWidth="1"/>
    <col min="14930" max="14930" width="13.25" style="4" customWidth="1"/>
    <col min="14931" max="14931" width="17.375" style="4" customWidth="1"/>
    <col min="14932" max="14932" width="13.125" style="4" customWidth="1"/>
    <col min="14933" max="14933" width="16.5" style="4" customWidth="1"/>
    <col min="14934" max="14934" width="13.125" style="4" customWidth="1"/>
    <col min="14935" max="14935" width="16.5" style="4" customWidth="1"/>
    <col min="14936" max="14936" width="13.125" style="4" customWidth="1"/>
    <col min="14937" max="14937" width="16.5" style="4" customWidth="1"/>
    <col min="14938" max="14938" width="13.125" style="4" customWidth="1"/>
    <col min="14939" max="14939" width="16.5" style="4" customWidth="1"/>
    <col min="14940" max="14940" width="13.125" style="4" customWidth="1"/>
    <col min="14941" max="14941" width="16.5" style="4" customWidth="1"/>
    <col min="14942" max="14942" width="13.25" style="4" customWidth="1"/>
    <col min="14943" max="14943" width="17.125" style="4" customWidth="1"/>
    <col min="14944" max="14944" width="91.875" style="4" customWidth="1"/>
    <col min="14945" max="14945" width="157.375" style="4" customWidth="1"/>
    <col min="14946" max="15177" width="9" style="4"/>
    <col min="15178" max="15178" width="8.875" style="4" customWidth="1"/>
    <col min="15179" max="15179" width="74.625" style="4" customWidth="1"/>
    <col min="15180" max="15180" width="10.75" style="4" customWidth="1"/>
    <col min="15181" max="15184" width="12.625" style="4" customWidth="1"/>
    <col min="15185" max="15185" width="17.875" style="4" customWidth="1"/>
    <col min="15186" max="15186" width="13.25" style="4" customWidth="1"/>
    <col min="15187" max="15187" width="17.375" style="4" customWidth="1"/>
    <col min="15188" max="15188" width="13.125" style="4" customWidth="1"/>
    <col min="15189" max="15189" width="16.5" style="4" customWidth="1"/>
    <col min="15190" max="15190" width="13.125" style="4" customWidth="1"/>
    <col min="15191" max="15191" width="16.5" style="4" customWidth="1"/>
    <col min="15192" max="15192" width="13.125" style="4" customWidth="1"/>
    <col min="15193" max="15193" width="16.5" style="4" customWidth="1"/>
    <col min="15194" max="15194" width="13.125" style="4" customWidth="1"/>
    <col min="15195" max="15195" width="16.5" style="4" customWidth="1"/>
    <col min="15196" max="15196" width="13.125" style="4" customWidth="1"/>
    <col min="15197" max="15197" width="16.5" style="4" customWidth="1"/>
    <col min="15198" max="15198" width="13.25" style="4" customWidth="1"/>
    <col min="15199" max="15199" width="17.125" style="4" customWidth="1"/>
    <col min="15200" max="15200" width="91.875" style="4" customWidth="1"/>
    <col min="15201" max="15201" width="157.375" style="4" customWidth="1"/>
    <col min="15202" max="15433" width="9" style="4"/>
    <col min="15434" max="15434" width="8.875" style="4" customWidth="1"/>
    <col min="15435" max="15435" width="74.625" style="4" customWidth="1"/>
    <col min="15436" max="15436" width="10.75" style="4" customWidth="1"/>
    <col min="15437" max="15440" width="12.625" style="4" customWidth="1"/>
    <col min="15441" max="15441" width="17.875" style="4" customWidth="1"/>
    <col min="15442" max="15442" width="13.25" style="4" customWidth="1"/>
    <col min="15443" max="15443" width="17.375" style="4" customWidth="1"/>
    <col min="15444" max="15444" width="13.125" style="4" customWidth="1"/>
    <col min="15445" max="15445" width="16.5" style="4" customWidth="1"/>
    <col min="15446" max="15446" width="13.125" style="4" customWidth="1"/>
    <col min="15447" max="15447" width="16.5" style="4" customWidth="1"/>
    <col min="15448" max="15448" width="13.125" style="4" customWidth="1"/>
    <col min="15449" max="15449" width="16.5" style="4" customWidth="1"/>
    <col min="15450" max="15450" width="13.125" style="4" customWidth="1"/>
    <col min="15451" max="15451" width="16.5" style="4" customWidth="1"/>
    <col min="15452" max="15452" width="13.125" style="4" customWidth="1"/>
    <col min="15453" max="15453" width="16.5" style="4" customWidth="1"/>
    <col min="15454" max="15454" width="13.25" style="4" customWidth="1"/>
    <col min="15455" max="15455" width="17.125" style="4" customWidth="1"/>
    <col min="15456" max="15456" width="91.875" style="4" customWidth="1"/>
    <col min="15457" max="15457" width="157.375" style="4" customWidth="1"/>
    <col min="15458" max="15689" width="9" style="4"/>
    <col min="15690" max="15690" width="8.875" style="4" customWidth="1"/>
    <col min="15691" max="15691" width="74.625" style="4" customWidth="1"/>
    <col min="15692" max="15692" width="10.75" style="4" customWidth="1"/>
    <col min="15693" max="15696" width="12.625" style="4" customWidth="1"/>
    <col min="15697" max="15697" width="17.875" style="4" customWidth="1"/>
    <col min="15698" max="15698" width="13.25" style="4" customWidth="1"/>
    <col min="15699" max="15699" width="17.375" style="4" customWidth="1"/>
    <col min="15700" max="15700" width="13.125" style="4" customWidth="1"/>
    <col min="15701" max="15701" width="16.5" style="4" customWidth="1"/>
    <col min="15702" max="15702" width="13.125" style="4" customWidth="1"/>
    <col min="15703" max="15703" width="16.5" style="4" customWidth="1"/>
    <col min="15704" max="15704" width="13.125" style="4" customWidth="1"/>
    <col min="15705" max="15705" width="16.5" style="4" customWidth="1"/>
    <col min="15706" max="15706" width="13.125" style="4" customWidth="1"/>
    <col min="15707" max="15707" width="16.5" style="4" customWidth="1"/>
    <col min="15708" max="15708" width="13.125" style="4" customWidth="1"/>
    <col min="15709" max="15709" width="16.5" style="4" customWidth="1"/>
    <col min="15710" max="15710" width="13.25" style="4" customWidth="1"/>
    <col min="15711" max="15711" width="17.125" style="4" customWidth="1"/>
    <col min="15712" max="15712" width="91.875" style="4" customWidth="1"/>
    <col min="15713" max="15713" width="157.375" style="4" customWidth="1"/>
    <col min="15714" max="15945" width="9" style="4"/>
    <col min="15946" max="15946" width="8.875" style="4" customWidth="1"/>
    <col min="15947" max="15947" width="74.625" style="4" customWidth="1"/>
    <col min="15948" max="15948" width="10.75" style="4" customWidth="1"/>
    <col min="15949" max="15952" width="12.625" style="4" customWidth="1"/>
    <col min="15953" max="15953" width="17.875" style="4" customWidth="1"/>
    <col min="15954" max="15954" width="13.25" style="4" customWidth="1"/>
    <col min="15955" max="15955" width="17.375" style="4" customWidth="1"/>
    <col min="15956" max="15956" width="13.125" style="4" customWidth="1"/>
    <col min="15957" max="15957" width="16.5" style="4" customWidth="1"/>
    <col min="15958" max="15958" width="13.125" style="4" customWidth="1"/>
    <col min="15959" max="15959" width="16.5" style="4" customWidth="1"/>
    <col min="15960" max="15960" width="13.125" style="4" customWidth="1"/>
    <col min="15961" max="15961" width="16.5" style="4" customWidth="1"/>
    <col min="15962" max="15962" width="13.125" style="4" customWidth="1"/>
    <col min="15963" max="15963" width="16.5" style="4" customWidth="1"/>
    <col min="15964" max="15964" width="13.125" style="4" customWidth="1"/>
    <col min="15965" max="15965" width="16.5" style="4" customWidth="1"/>
    <col min="15966" max="15966" width="13.25" style="4" customWidth="1"/>
    <col min="15967" max="15967" width="17.125" style="4" customWidth="1"/>
    <col min="15968" max="15968" width="91.875" style="4" customWidth="1"/>
    <col min="15969" max="15969" width="157.375" style="4" customWidth="1"/>
    <col min="15970" max="16384" width="9" style="4"/>
  </cols>
  <sheetData>
    <row r="1" spans="1:8" ht="18.75" x14ac:dyDescent="0.25">
      <c r="E1" s="5"/>
      <c r="H1" s="6" t="s">
        <v>0</v>
      </c>
    </row>
    <row r="2" spans="1:8" ht="18.75" x14ac:dyDescent="0.25">
      <c r="E2" s="5"/>
      <c r="H2" s="6" t="s">
        <v>1</v>
      </c>
    </row>
    <row r="3" spans="1:8" ht="18.75" x14ac:dyDescent="0.3">
      <c r="E3" s="5"/>
      <c r="H3" s="7" t="s">
        <v>2</v>
      </c>
    </row>
    <row r="6" spans="1:8" x14ac:dyDescent="0.25">
      <c r="A6" s="8" t="s">
        <v>3</v>
      </c>
      <c r="B6" s="8"/>
      <c r="C6" s="8"/>
      <c r="D6" s="8"/>
      <c r="E6" s="8"/>
      <c r="F6" s="8"/>
      <c r="G6" s="8"/>
      <c r="H6" s="8"/>
    </row>
    <row r="7" spans="1:8" x14ac:dyDescent="0.25">
      <c r="A7" s="9"/>
      <c r="B7" s="9"/>
      <c r="C7" s="9"/>
      <c r="D7" s="9"/>
      <c r="E7" s="9"/>
      <c r="F7" s="9"/>
      <c r="G7" s="9"/>
      <c r="H7" s="9"/>
    </row>
    <row r="8" spans="1:8" x14ac:dyDescent="0.25">
      <c r="A8" s="10"/>
      <c r="B8" s="11"/>
      <c r="C8" s="12"/>
      <c r="D8" s="12"/>
      <c r="E8" s="13"/>
      <c r="F8" s="13"/>
      <c r="G8" s="14"/>
      <c r="H8" s="14"/>
    </row>
    <row r="9" spans="1:8" ht="18.75" x14ac:dyDescent="0.3">
      <c r="A9" s="15" t="s">
        <v>4</v>
      </c>
      <c r="B9" s="15"/>
      <c r="C9" s="15"/>
      <c r="D9" s="15"/>
      <c r="E9" s="15"/>
      <c r="F9" s="15"/>
      <c r="G9" s="15"/>
      <c r="H9" s="15"/>
    </row>
    <row r="10" spans="1:8" x14ac:dyDescent="0.25">
      <c r="A10" s="16" t="s">
        <v>5</v>
      </c>
      <c r="B10" s="16"/>
      <c r="C10" s="16"/>
      <c r="D10" s="16"/>
      <c r="E10" s="16"/>
      <c r="F10" s="16"/>
      <c r="G10" s="16"/>
      <c r="H10" s="16"/>
    </row>
    <row r="11" spans="1:8" ht="18.75" x14ac:dyDescent="0.25">
      <c r="A11" s="17" t="s">
        <v>6</v>
      </c>
      <c r="B11" s="17"/>
      <c r="C11" s="17"/>
      <c r="D11" s="17"/>
      <c r="E11" s="17"/>
      <c r="F11" s="17"/>
      <c r="G11" s="17"/>
      <c r="H11" s="17"/>
    </row>
    <row r="12" spans="1:8" ht="18.75" x14ac:dyDescent="0.25">
      <c r="A12" s="17" t="s">
        <v>7</v>
      </c>
      <c r="B12" s="17"/>
      <c r="C12" s="17"/>
      <c r="D12" s="17"/>
      <c r="E12" s="17"/>
      <c r="F12" s="17"/>
      <c r="G12" s="17"/>
      <c r="H12" s="17"/>
    </row>
    <row r="13" spans="1:8" ht="18.75" x14ac:dyDescent="0.25">
      <c r="A13" s="18" t="s">
        <v>8</v>
      </c>
      <c r="B13" s="18"/>
      <c r="C13" s="18"/>
      <c r="D13" s="18"/>
      <c r="E13" s="18"/>
      <c r="F13" s="18"/>
      <c r="G13" s="18"/>
      <c r="H13" s="18"/>
    </row>
    <row r="14" spans="1:8" x14ac:dyDescent="0.25">
      <c r="A14" s="16" t="s">
        <v>9</v>
      </c>
      <c r="B14" s="16"/>
      <c r="C14" s="16"/>
      <c r="D14" s="16"/>
      <c r="E14" s="16"/>
      <c r="F14" s="16"/>
      <c r="G14" s="16"/>
      <c r="H14" s="16"/>
    </row>
    <row r="15" spans="1:8" x14ac:dyDescent="0.25">
      <c r="A15" s="19"/>
      <c r="B15" s="19"/>
      <c r="F15" s="20"/>
    </row>
    <row r="16" spans="1:8" x14ac:dyDescent="0.25">
      <c r="A16" s="4"/>
      <c r="B16" s="4"/>
      <c r="C16" s="4"/>
      <c r="D16" s="21"/>
      <c r="E16" s="21"/>
      <c r="F16" s="21"/>
      <c r="G16" s="21"/>
      <c r="H16" s="21"/>
    </row>
    <row r="17" spans="1:15" x14ac:dyDescent="0.25">
      <c r="A17" s="4"/>
      <c r="B17" s="4"/>
      <c r="C17" s="4"/>
      <c r="D17" s="22"/>
      <c r="E17" s="20"/>
      <c r="F17" s="21"/>
      <c r="G17" s="22"/>
      <c r="H17" s="20"/>
    </row>
    <row r="18" spans="1:15" ht="21" thickBot="1" x14ac:dyDescent="0.3">
      <c r="A18" s="23" t="s">
        <v>10</v>
      </c>
      <c r="B18" s="23"/>
      <c r="C18" s="23"/>
      <c r="D18" s="23"/>
      <c r="E18" s="23"/>
      <c r="F18" s="23"/>
      <c r="G18" s="23"/>
      <c r="H18" s="23"/>
    </row>
    <row r="19" spans="1:15" ht="35.25" customHeight="1" x14ac:dyDescent="0.25">
      <c r="A19" s="24" t="s">
        <v>11</v>
      </c>
      <c r="B19" s="25" t="s">
        <v>12</v>
      </c>
      <c r="C19" s="26" t="s">
        <v>13</v>
      </c>
      <c r="D19" s="27" t="s">
        <v>14</v>
      </c>
      <c r="E19" s="28"/>
      <c r="F19" s="29" t="s">
        <v>15</v>
      </c>
      <c r="G19" s="28"/>
      <c r="H19" s="30" t="s">
        <v>16</v>
      </c>
    </row>
    <row r="20" spans="1:15" x14ac:dyDescent="0.25">
      <c r="A20" s="31"/>
      <c r="B20" s="32"/>
      <c r="C20" s="33"/>
      <c r="D20" s="34" t="s">
        <v>17</v>
      </c>
      <c r="E20" s="35" t="s">
        <v>18</v>
      </c>
      <c r="F20" s="35" t="s">
        <v>19</v>
      </c>
      <c r="G20" s="34" t="s">
        <v>20</v>
      </c>
      <c r="H20" s="36"/>
    </row>
    <row r="21" spans="1:15" s="40" customFormat="1" ht="16.5" thickBot="1" x14ac:dyDescent="0.3">
      <c r="A21" s="37">
        <v>1</v>
      </c>
      <c r="B21" s="38">
        <v>2</v>
      </c>
      <c r="C21" s="39">
        <v>3</v>
      </c>
      <c r="D21" s="38">
        <v>4</v>
      </c>
      <c r="E21" s="38">
        <v>5</v>
      </c>
      <c r="F21" s="38">
        <v>6</v>
      </c>
      <c r="G21" s="38">
        <v>7</v>
      </c>
      <c r="H21" s="38">
        <v>8</v>
      </c>
    </row>
    <row r="22" spans="1:15" s="40" customFormat="1" ht="19.5" thickBot="1" x14ac:dyDescent="0.3">
      <c r="A22" s="41" t="s">
        <v>21</v>
      </c>
      <c r="B22" s="42"/>
      <c r="C22" s="42"/>
      <c r="D22" s="42"/>
      <c r="E22" s="42"/>
      <c r="F22" s="42"/>
      <c r="G22" s="42"/>
      <c r="H22" s="42"/>
    </row>
    <row r="23" spans="1:15" s="40" customFormat="1" x14ac:dyDescent="0.25">
      <c r="A23" s="43" t="s">
        <v>22</v>
      </c>
      <c r="B23" s="44" t="s">
        <v>23</v>
      </c>
      <c r="C23" s="45" t="s">
        <v>24</v>
      </c>
      <c r="D23" s="46">
        <f t="shared" ref="D23:E23" si="0">D29+D31+D32+D37</f>
        <v>12605.94032043476</v>
      </c>
      <c r="E23" s="46">
        <f t="shared" si="0"/>
        <v>9543.1085910916663</v>
      </c>
      <c r="F23" s="46">
        <f>E23-D23</f>
        <v>-3062.8317293430937</v>
      </c>
      <c r="G23" s="47">
        <f>IFERROR(F23/D23,0)</f>
        <v>-0.24296733535840356</v>
      </c>
      <c r="H23" s="46"/>
      <c r="I23" s="48"/>
      <c r="J23" s="48"/>
      <c r="K23" s="48"/>
      <c r="L23" s="48"/>
      <c r="M23" s="48"/>
      <c r="N23" s="48"/>
      <c r="O23" s="48"/>
    </row>
    <row r="24" spans="1:15" s="40" customFormat="1" ht="15.75" hidden="1" customHeight="1" outlineLevel="1" x14ac:dyDescent="0.25">
      <c r="A24" s="49" t="s">
        <v>25</v>
      </c>
      <c r="B24" s="50" t="s">
        <v>26</v>
      </c>
      <c r="C24" s="51" t="s">
        <v>24</v>
      </c>
      <c r="D24" s="52" t="s">
        <v>27</v>
      </c>
      <c r="E24" s="52" t="s">
        <v>27</v>
      </c>
      <c r="F24" s="52" t="e">
        <f t="shared" ref="F24:F81" si="1">E24-D24</f>
        <v>#VALUE!</v>
      </c>
      <c r="G24" s="53">
        <f t="shared" ref="G24:G81" si="2">IFERROR(F24/D24,0)</f>
        <v>0</v>
      </c>
      <c r="H24" s="52"/>
      <c r="I24" s="48"/>
      <c r="J24" s="48"/>
      <c r="K24" s="48"/>
      <c r="L24" s="48"/>
      <c r="M24" s="48"/>
      <c r="N24" s="48"/>
      <c r="O24" s="48"/>
    </row>
    <row r="25" spans="1:15" s="40" customFormat="1" ht="31.5" hidden="1" customHeight="1" outlineLevel="1" x14ac:dyDescent="0.25">
      <c r="A25" s="49" t="s">
        <v>28</v>
      </c>
      <c r="B25" s="54" t="s">
        <v>29</v>
      </c>
      <c r="C25" s="51" t="s">
        <v>24</v>
      </c>
      <c r="D25" s="52" t="s">
        <v>27</v>
      </c>
      <c r="E25" s="52" t="s">
        <v>27</v>
      </c>
      <c r="F25" s="52" t="e">
        <f t="shared" si="1"/>
        <v>#VALUE!</v>
      </c>
      <c r="G25" s="53">
        <f t="shared" si="2"/>
        <v>0</v>
      </c>
      <c r="H25" s="52"/>
      <c r="I25" s="48"/>
      <c r="J25" s="48"/>
      <c r="K25" s="48"/>
      <c r="L25" s="48"/>
      <c r="M25" s="48"/>
      <c r="N25" s="48"/>
      <c r="O25" s="48"/>
    </row>
    <row r="26" spans="1:15" s="40" customFormat="1" ht="31.5" hidden="1" customHeight="1" outlineLevel="1" x14ac:dyDescent="0.25">
      <c r="A26" s="49" t="s">
        <v>30</v>
      </c>
      <c r="B26" s="54" t="s">
        <v>31</v>
      </c>
      <c r="C26" s="51" t="s">
        <v>24</v>
      </c>
      <c r="D26" s="52" t="s">
        <v>27</v>
      </c>
      <c r="E26" s="52" t="s">
        <v>27</v>
      </c>
      <c r="F26" s="52" t="e">
        <f t="shared" si="1"/>
        <v>#VALUE!</v>
      </c>
      <c r="G26" s="53">
        <f t="shared" si="2"/>
        <v>0</v>
      </c>
      <c r="H26" s="52"/>
      <c r="I26" s="48"/>
      <c r="J26" s="48"/>
      <c r="K26" s="48"/>
      <c r="L26" s="48"/>
      <c r="M26" s="48"/>
      <c r="N26" s="48"/>
      <c r="O26" s="48"/>
    </row>
    <row r="27" spans="1:15" s="40" customFormat="1" ht="31.5" hidden="1" customHeight="1" outlineLevel="1" x14ac:dyDescent="0.25">
      <c r="A27" s="49" t="s">
        <v>32</v>
      </c>
      <c r="B27" s="54" t="s">
        <v>33</v>
      </c>
      <c r="C27" s="51" t="s">
        <v>24</v>
      </c>
      <c r="D27" s="52" t="s">
        <v>27</v>
      </c>
      <c r="E27" s="52" t="s">
        <v>27</v>
      </c>
      <c r="F27" s="52" t="e">
        <f t="shared" si="1"/>
        <v>#VALUE!</v>
      </c>
      <c r="G27" s="53">
        <f t="shared" si="2"/>
        <v>0</v>
      </c>
      <c r="H27" s="52"/>
      <c r="I27" s="48"/>
      <c r="J27" s="48"/>
      <c r="K27" s="48"/>
      <c r="L27" s="48"/>
      <c r="M27" s="48"/>
      <c r="N27" s="48"/>
      <c r="O27" s="48"/>
    </row>
    <row r="28" spans="1:15" s="40" customFormat="1" ht="15.75" hidden="1" customHeight="1" outlineLevel="1" x14ac:dyDescent="0.25">
      <c r="A28" s="49" t="s">
        <v>34</v>
      </c>
      <c r="B28" s="50" t="s">
        <v>35</v>
      </c>
      <c r="C28" s="51" t="s">
        <v>24</v>
      </c>
      <c r="D28" s="52" t="s">
        <v>27</v>
      </c>
      <c r="E28" s="52" t="s">
        <v>27</v>
      </c>
      <c r="F28" s="52" t="e">
        <f t="shared" si="1"/>
        <v>#VALUE!</v>
      </c>
      <c r="G28" s="53">
        <f t="shared" si="2"/>
        <v>0</v>
      </c>
      <c r="H28" s="52"/>
      <c r="I28" s="48"/>
      <c r="J28" s="48"/>
      <c r="K28" s="48"/>
      <c r="L28" s="48"/>
      <c r="M28" s="48"/>
      <c r="N28" s="48"/>
      <c r="O28" s="48"/>
    </row>
    <row r="29" spans="1:15" s="40" customFormat="1" collapsed="1" x14ac:dyDescent="0.25">
      <c r="A29" s="49" t="s">
        <v>36</v>
      </c>
      <c r="B29" s="50" t="s">
        <v>37</v>
      </c>
      <c r="C29" s="51" t="s">
        <v>24</v>
      </c>
      <c r="D29" s="52">
        <v>4573.2882395131082</v>
      </c>
      <c r="E29" s="52">
        <v>4718.6444774850006</v>
      </c>
      <c r="F29" s="52">
        <f t="shared" si="1"/>
        <v>145.35623797189237</v>
      </c>
      <c r="G29" s="53">
        <f t="shared" si="2"/>
        <v>3.178374735185456E-2</v>
      </c>
      <c r="H29" s="52"/>
      <c r="I29" s="48"/>
      <c r="J29" s="48"/>
      <c r="K29" s="48"/>
      <c r="L29" s="48"/>
      <c r="M29" s="48"/>
      <c r="N29" s="48"/>
      <c r="O29" s="48"/>
    </row>
    <row r="30" spans="1:15" s="40" customFormat="1" ht="15.75" hidden="1" customHeight="1" outlineLevel="1" x14ac:dyDescent="0.25">
      <c r="A30" s="49" t="s">
        <v>38</v>
      </c>
      <c r="B30" s="50" t="s">
        <v>39</v>
      </c>
      <c r="C30" s="51" t="s">
        <v>24</v>
      </c>
      <c r="D30" s="52" t="s">
        <v>27</v>
      </c>
      <c r="E30" s="52" t="s">
        <v>27</v>
      </c>
      <c r="F30" s="52" t="e">
        <f t="shared" si="1"/>
        <v>#VALUE!</v>
      </c>
      <c r="G30" s="53">
        <f t="shared" si="2"/>
        <v>0</v>
      </c>
      <c r="H30" s="52"/>
      <c r="I30" s="48"/>
      <c r="J30" s="48"/>
      <c r="K30" s="48"/>
      <c r="L30" s="48"/>
      <c r="M30" s="48"/>
      <c r="N30" s="48"/>
      <c r="O30" s="48"/>
    </row>
    <row r="31" spans="1:15" s="40" customFormat="1" ht="30" collapsed="1" x14ac:dyDescent="0.25">
      <c r="A31" s="49" t="s">
        <v>40</v>
      </c>
      <c r="B31" s="50" t="s">
        <v>41</v>
      </c>
      <c r="C31" s="51" t="s">
        <v>24</v>
      </c>
      <c r="D31" s="52">
        <v>3424.4350894251643</v>
      </c>
      <c r="E31" s="52">
        <v>102.0469985</v>
      </c>
      <c r="F31" s="52">
        <f t="shared" si="1"/>
        <v>-3322.3880909251643</v>
      </c>
      <c r="G31" s="53">
        <f t="shared" si="2"/>
        <v>-0.97020034083428053</v>
      </c>
      <c r="H31" s="55" t="s">
        <v>42</v>
      </c>
      <c r="I31" s="48"/>
      <c r="J31" s="48"/>
      <c r="K31" s="48"/>
      <c r="L31" s="48"/>
      <c r="M31" s="48"/>
      <c r="N31" s="48"/>
      <c r="O31" s="48"/>
    </row>
    <row r="32" spans="1:15" s="40" customFormat="1" x14ac:dyDescent="0.25">
      <c r="A32" s="49" t="s">
        <v>43</v>
      </c>
      <c r="B32" s="50" t="s">
        <v>44</v>
      </c>
      <c r="C32" s="51" t="s">
        <v>24</v>
      </c>
      <c r="D32" s="52">
        <v>4530.742051496487</v>
      </c>
      <c r="E32" s="52">
        <v>4686.8165100233327</v>
      </c>
      <c r="F32" s="52">
        <f t="shared" si="1"/>
        <v>156.07445852684577</v>
      </c>
      <c r="G32" s="53">
        <f t="shared" si="2"/>
        <v>3.4447880005725545E-2</v>
      </c>
      <c r="H32" s="52"/>
      <c r="I32" s="48"/>
      <c r="J32" s="48"/>
      <c r="K32" s="48"/>
      <c r="L32" s="48"/>
      <c r="M32" s="48"/>
      <c r="N32" s="48"/>
      <c r="O32" s="48"/>
    </row>
    <row r="33" spans="1:15" s="40" customFormat="1" ht="15.75" hidden="1" customHeight="1" outlineLevel="1" x14ac:dyDescent="0.25">
      <c r="A33" s="49" t="s">
        <v>45</v>
      </c>
      <c r="B33" s="50" t="s">
        <v>46</v>
      </c>
      <c r="C33" s="51" t="s">
        <v>24</v>
      </c>
      <c r="D33" s="52" t="s">
        <v>27</v>
      </c>
      <c r="E33" s="52" t="s">
        <v>27</v>
      </c>
      <c r="F33" s="52" t="e">
        <f t="shared" si="1"/>
        <v>#VALUE!</v>
      </c>
      <c r="G33" s="53">
        <f t="shared" si="2"/>
        <v>0</v>
      </c>
      <c r="H33" s="52"/>
      <c r="I33" s="48"/>
      <c r="J33" s="48"/>
      <c r="K33" s="48"/>
      <c r="L33" s="48"/>
      <c r="M33" s="48"/>
      <c r="N33" s="48"/>
      <c r="O33" s="48"/>
    </row>
    <row r="34" spans="1:15" s="40" customFormat="1" ht="31.5" hidden="1" customHeight="1" outlineLevel="1" x14ac:dyDescent="0.25">
      <c r="A34" s="49" t="s">
        <v>47</v>
      </c>
      <c r="B34" s="54" t="s">
        <v>48</v>
      </c>
      <c r="C34" s="51" t="s">
        <v>24</v>
      </c>
      <c r="D34" s="52" t="s">
        <v>27</v>
      </c>
      <c r="E34" s="52" t="s">
        <v>27</v>
      </c>
      <c r="F34" s="52" t="e">
        <f t="shared" si="1"/>
        <v>#VALUE!</v>
      </c>
      <c r="G34" s="53">
        <f t="shared" si="2"/>
        <v>0</v>
      </c>
      <c r="H34" s="52"/>
      <c r="I34" s="48"/>
      <c r="J34" s="48"/>
      <c r="K34" s="48"/>
      <c r="L34" s="48"/>
      <c r="M34" s="48"/>
      <c r="N34" s="48"/>
      <c r="O34" s="48"/>
    </row>
    <row r="35" spans="1:15" s="40" customFormat="1" ht="15.75" hidden="1" customHeight="1" outlineLevel="1" x14ac:dyDescent="0.25">
      <c r="A35" s="49" t="s">
        <v>49</v>
      </c>
      <c r="B35" s="56" t="s">
        <v>50</v>
      </c>
      <c r="C35" s="51" t="s">
        <v>24</v>
      </c>
      <c r="D35" s="52" t="s">
        <v>27</v>
      </c>
      <c r="E35" s="52" t="s">
        <v>27</v>
      </c>
      <c r="F35" s="52" t="e">
        <f t="shared" si="1"/>
        <v>#VALUE!</v>
      </c>
      <c r="G35" s="53">
        <f t="shared" si="2"/>
        <v>0</v>
      </c>
      <c r="H35" s="52"/>
      <c r="I35" s="48"/>
      <c r="J35" s="48"/>
      <c r="K35" s="48"/>
      <c r="L35" s="48"/>
      <c r="M35" s="48"/>
      <c r="N35" s="48"/>
      <c r="O35" s="48"/>
    </row>
    <row r="36" spans="1:15" s="40" customFormat="1" ht="15.75" hidden="1" customHeight="1" outlineLevel="1" x14ac:dyDescent="0.25">
      <c r="A36" s="49" t="s">
        <v>51</v>
      </c>
      <c r="B36" s="56" t="s">
        <v>52</v>
      </c>
      <c r="C36" s="51" t="s">
        <v>24</v>
      </c>
      <c r="D36" s="52" t="s">
        <v>27</v>
      </c>
      <c r="E36" s="52" t="s">
        <v>27</v>
      </c>
      <c r="F36" s="52" t="e">
        <f t="shared" si="1"/>
        <v>#VALUE!</v>
      </c>
      <c r="G36" s="53">
        <f t="shared" si="2"/>
        <v>0</v>
      </c>
      <c r="H36" s="52"/>
      <c r="I36" s="48"/>
      <c r="J36" s="48"/>
      <c r="K36" s="48"/>
      <c r="L36" s="48"/>
      <c r="M36" s="48"/>
      <c r="N36" s="48"/>
      <c r="O36" s="48"/>
    </row>
    <row r="37" spans="1:15" s="40" customFormat="1" collapsed="1" x14ac:dyDescent="0.25">
      <c r="A37" s="49" t="s">
        <v>53</v>
      </c>
      <c r="B37" s="50" t="s">
        <v>54</v>
      </c>
      <c r="C37" s="51" t="s">
        <v>24</v>
      </c>
      <c r="D37" s="52">
        <v>77.474940000000004</v>
      </c>
      <c r="E37" s="52">
        <v>35.600605083333335</v>
      </c>
      <c r="F37" s="52">
        <f t="shared" si="1"/>
        <v>-41.874334916666669</v>
      </c>
      <c r="G37" s="53">
        <f t="shared" si="2"/>
        <v>-0.54048876858332084</v>
      </c>
      <c r="H37" s="52"/>
      <c r="I37" s="48"/>
      <c r="J37" s="48"/>
      <c r="K37" s="48"/>
      <c r="L37" s="48"/>
      <c r="M37" s="48"/>
      <c r="N37" s="48"/>
      <c r="O37" s="48"/>
    </row>
    <row r="38" spans="1:15" s="40" customFormat="1" ht="31.5" x14ac:dyDescent="0.25">
      <c r="A38" s="49" t="s">
        <v>55</v>
      </c>
      <c r="B38" s="57" t="s">
        <v>56</v>
      </c>
      <c r="C38" s="51" t="s">
        <v>24</v>
      </c>
      <c r="D38" s="52">
        <f t="shared" ref="D38:E38" si="3">D44+D46+D47+D52</f>
        <v>10181.751418107655</v>
      </c>
      <c r="E38" s="52">
        <f t="shared" si="3"/>
        <v>10601.660732370892</v>
      </c>
      <c r="F38" s="52">
        <f t="shared" si="1"/>
        <v>419.90931426323732</v>
      </c>
      <c r="G38" s="53">
        <f t="shared" si="2"/>
        <v>4.1241363790953778E-2</v>
      </c>
      <c r="H38" s="52"/>
      <c r="I38" s="48"/>
      <c r="J38" s="48"/>
      <c r="K38" s="48"/>
      <c r="L38" s="48"/>
      <c r="M38" s="48"/>
      <c r="N38" s="48"/>
      <c r="O38" s="48"/>
    </row>
    <row r="39" spans="1:15" s="40" customFormat="1" ht="15.75" hidden="1" customHeight="1" outlineLevel="1" x14ac:dyDescent="0.25">
      <c r="A39" s="49" t="s">
        <v>57</v>
      </c>
      <c r="B39" s="50" t="s">
        <v>26</v>
      </c>
      <c r="C39" s="51" t="s">
        <v>24</v>
      </c>
      <c r="D39" s="52" t="s">
        <v>27</v>
      </c>
      <c r="E39" s="58" t="s">
        <v>27</v>
      </c>
      <c r="F39" s="52" t="e">
        <f t="shared" si="1"/>
        <v>#VALUE!</v>
      </c>
      <c r="G39" s="53">
        <f t="shared" si="2"/>
        <v>0</v>
      </c>
      <c r="H39" s="52"/>
      <c r="I39" s="48"/>
      <c r="J39" s="48"/>
      <c r="K39" s="48"/>
      <c r="L39" s="48"/>
      <c r="M39" s="48"/>
      <c r="N39" s="48"/>
      <c r="O39" s="48"/>
    </row>
    <row r="40" spans="1:15" s="40" customFormat="1" ht="31.5" hidden="1" customHeight="1" outlineLevel="1" x14ac:dyDescent="0.25">
      <c r="A40" s="49" t="s">
        <v>58</v>
      </c>
      <c r="B40" s="59" t="s">
        <v>29</v>
      </c>
      <c r="C40" s="51" t="s">
        <v>24</v>
      </c>
      <c r="D40" s="52" t="s">
        <v>27</v>
      </c>
      <c r="E40" s="58" t="s">
        <v>27</v>
      </c>
      <c r="F40" s="52" t="e">
        <f t="shared" si="1"/>
        <v>#VALUE!</v>
      </c>
      <c r="G40" s="53">
        <f t="shared" si="2"/>
        <v>0</v>
      </c>
      <c r="H40" s="52"/>
      <c r="I40" s="48"/>
      <c r="J40" s="48"/>
      <c r="K40" s="48"/>
      <c r="L40" s="48"/>
      <c r="M40" s="48"/>
      <c r="N40" s="48"/>
      <c r="O40" s="48"/>
    </row>
    <row r="41" spans="1:15" s="40" customFormat="1" ht="31.5" hidden="1" customHeight="1" outlineLevel="1" x14ac:dyDescent="0.25">
      <c r="A41" s="49" t="s">
        <v>59</v>
      </c>
      <c r="B41" s="59" t="s">
        <v>31</v>
      </c>
      <c r="C41" s="51" t="s">
        <v>24</v>
      </c>
      <c r="D41" s="52" t="s">
        <v>27</v>
      </c>
      <c r="E41" s="58" t="s">
        <v>27</v>
      </c>
      <c r="F41" s="52" t="e">
        <f t="shared" si="1"/>
        <v>#VALUE!</v>
      </c>
      <c r="G41" s="53">
        <f t="shared" si="2"/>
        <v>0</v>
      </c>
      <c r="H41" s="52"/>
      <c r="I41" s="48"/>
      <c r="J41" s="48"/>
      <c r="K41" s="48"/>
      <c r="L41" s="48"/>
      <c r="M41" s="48"/>
      <c r="N41" s="48"/>
      <c r="O41" s="48"/>
    </row>
    <row r="42" spans="1:15" s="40" customFormat="1" ht="31.5" hidden="1" customHeight="1" outlineLevel="1" x14ac:dyDescent="0.25">
      <c r="A42" s="49" t="s">
        <v>60</v>
      </c>
      <c r="B42" s="59" t="s">
        <v>33</v>
      </c>
      <c r="C42" s="51" t="s">
        <v>24</v>
      </c>
      <c r="D42" s="52" t="s">
        <v>27</v>
      </c>
      <c r="E42" s="58" t="s">
        <v>27</v>
      </c>
      <c r="F42" s="52" t="e">
        <f t="shared" si="1"/>
        <v>#VALUE!</v>
      </c>
      <c r="G42" s="53">
        <f t="shared" si="2"/>
        <v>0</v>
      </c>
      <c r="H42" s="52"/>
      <c r="I42" s="48"/>
      <c r="J42" s="48"/>
      <c r="K42" s="48"/>
      <c r="L42" s="48"/>
      <c r="M42" s="48"/>
      <c r="N42" s="48"/>
      <c r="O42" s="48"/>
    </row>
    <row r="43" spans="1:15" s="40" customFormat="1" ht="15.75" hidden="1" customHeight="1" outlineLevel="1" x14ac:dyDescent="0.25">
      <c r="A43" s="49" t="s">
        <v>61</v>
      </c>
      <c r="B43" s="50" t="s">
        <v>35</v>
      </c>
      <c r="C43" s="51" t="s">
        <v>24</v>
      </c>
      <c r="D43" s="52" t="s">
        <v>27</v>
      </c>
      <c r="E43" s="58" t="s">
        <v>27</v>
      </c>
      <c r="F43" s="52" t="e">
        <f t="shared" si="1"/>
        <v>#VALUE!</v>
      </c>
      <c r="G43" s="53">
        <f t="shared" si="2"/>
        <v>0</v>
      </c>
      <c r="H43" s="52"/>
      <c r="I43" s="48"/>
      <c r="J43" s="48"/>
      <c r="K43" s="48"/>
      <c r="L43" s="48"/>
      <c r="M43" s="48"/>
      <c r="N43" s="48"/>
      <c r="O43" s="48"/>
    </row>
    <row r="44" spans="1:15" s="40" customFormat="1" collapsed="1" x14ac:dyDescent="0.25">
      <c r="A44" s="49" t="s">
        <v>62</v>
      </c>
      <c r="B44" s="50" t="s">
        <v>37</v>
      </c>
      <c r="C44" s="51" t="s">
        <v>24</v>
      </c>
      <c r="D44" s="52">
        <v>5718.2699799558095</v>
      </c>
      <c r="E44" s="52">
        <v>5770.1150032614805</v>
      </c>
      <c r="F44" s="52">
        <f t="shared" si="1"/>
        <v>51.84502330567102</v>
      </c>
      <c r="G44" s="53">
        <f t="shared" si="2"/>
        <v>9.0665574531113118E-3</v>
      </c>
      <c r="H44" s="52"/>
      <c r="I44" s="48"/>
      <c r="J44" s="48"/>
      <c r="K44" s="48"/>
      <c r="L44" s="48"/>
      <c r="M44" s="48"/>
      <c r="N44" s="48"/>
      <c r="O44" s="48"/>
    </row>
    <row r="45" spans="1:15" s="40" customFormat="1" ht="15.75" hidden="1" customHeight="1" outlineLevel="1" x14ac:dyDescent="0.25">
      <c r="A45" s="49" t="s">
        <v>63</v>
      </c>
      <c r="B45" s="50" t="s">
        <v>39</v>
      </c>
      <c r="C45" s="51" t="s">
        <v>24</v>
      </c>
      <c r="D45" s="52" t="s">
        <v>27</v>
      </c>
      <c r="E45" s="52" t="s">
        <v>27</v>
      </c>
      <c r="F45" s="52" t="e">
        <f t="shared" si="1"/>
        <v>#VALUE!</v>
      </c>
      <c r="G45" s="53">
        <f t="shared" si="2"/>
        <v>0</v>
      </c>
      <c r="H45" s="52"/>
      <c r="I45" s="48"/>
      <c r="J45" s="48"/>
      <c r="K45" s="48"/>
      <c r="L45" s="48"/>
      <c r="M45" s="48"/>
      <c r="N45" s="48"/>
      <c r="O45" s="48"/>
    </row>
    <row r="46" spans="1:15" s="40" customFormat="1" collapsed="1" x14ac:dyDescent="0.25">
      <c r="A46" s="49" t="s">
        <v>64</v>
      </c>
      <c r="B46" s="50" t="s">
        <v>41</v>
      </c>
      <c r="C46" s="51" t="s">
        <v>24</v>
      </c>
      <c r="D46" s="52">
        <v>37.974072914687355</v>
      </c>
      <c r="E46" s="52">
        <v>68.79352503696002</v>
      </c>
      <c r="F46" s="52">
        <f t="shared" si="1"/>
        <v>30.819452122272665</v>
      </c>
      <c r="G46" s="53">
        <f t="shared" si="2"/>
        <v>0.81159195621475</v>
      </c>
      <c r="H46" s="52"/>
      <c r="I46" s="48"/>
      <c r="J46" s="48"/>
      <c r="K46" s="48"/>
      <c r="L46" s="48"/>
      <c r="M46" s="48"/>
      <c r="N46" s="48"/>
      <c r="O46" s="48"/>
    </row>
    <row r="47" spans="1:15" s="40" customFormat="1" x14ac:dyDescent="0.25">
      <c r="A47" s="49" t="s">
        <v>65</v>
      </c>
      <c r="B47" s="50" t="s">
        <v>44</v>
      </c>
      <c r="C47" s="51" t="s">
        <v>24</v>
      </c>
      <c r="D47" s="52">
        <v>4359.6808799432392</v>
      </c>
      <c r="E47" s="52">
        <v>4730.0722040724504</v>
      </c>
      <c r="F47" s="52">
        <f t="shared" si="1"/>
        <v>370.39132412921117</v>
      </c>
      <c r="G47" s="53">
        <f t="shared" si="2"/>
        <v>8.4958356891028569E-2</v>
      </c>
      <c r="H47" s="52"/>
      <c r="I47" s="48"/>
      <c r="J47" s="48"/>
      <c r="K47" s="48"/>
      <c r="L47" s="48"/>
      <c r="M47" s="48"/>
      <c r="N47" s="48"/>
      <c r="O47" s="48"/>
    </row>
    <row r="48" spans="1:15" s="40" customFormat="1" ht="15.75" hidden="1" customHeight="1" outlineLevel="1" x14ac:dyDescent="0.25">
      <c r="A48" s="49" t="s">
        <v>66</v>
      </c>
      <c r="B48" s="50" t="s">
        <v>46</v>
      </c>
      <c r="C48" s="51" t="s">
        <v>24</v>
      </c>
      <c r="D48" s="52" t="s">
        <v>27</v>
      </c>
      <c r="E48" s="52" t="s">
        <v>27</v>
      </c>
      <c r="F48" s="52" t="e">
        <f t="shared" si="1"/>
        <v>#VALUE!</v>
      </c>
      <c r="G48" s="53">
        <f t="shared" si="2"/>
        <v>0</v>
      </c>
      <c r="H48" s="52"/>
      <c r="I48" s="48"/>
      <c r="J48" s="48"/>
      <c r="K48" s="48"/>
      <c r="L48" s="48"/>
      <c r="M48" s="48"/>
      <c r="N48" s="48"/>
      <c r="O48" s="48"/>
    </row>
    <row r="49" spans="1:15" s="40" customFormat="1" ht="31.5" hidden="1" customHeight="1" outlineLevel="1" x14ac:dyDescent="0.25">
      <c r="A49" s="49" t="s">
        <v>67</v>
      </c>
      <c r="B49" s="54" t="s">
        <v>48</v>
      </c>
      <c r="C49" s="51" t="s">
        <v>24</v>
      </c>
      <c r="D49" s="52" t="s">
        <v>27</v>
      </c>
      <c r="E49" s="52" t="s">
        <v>27</v>
      </c>
      <c r="F49" s="52" t="e">
        <f t="shared" si="1"/>
        <v>#VALUE!</v>
      </c>
      <c r="G49" s="53">
        <f t="shared" si="2"/>
        <v>0</v>
      </c>
      <c r="H49" s="52"/>
      <c r="I49" s="48"/>
      <c r="J49" s="48"/>
      <c r="K49" s="48"/>
      <c r="L49" s="48"/>
      <c r="M49" s="48"/>
      <c r="N49" s="48"/>
      <c r="O49" s="48"/>
    </row>
    <row r="50" spans="1:15" s="40" customFormat="1" ht="15.75" hidden="1" customHeight="1" outlineLevel="1" x14ac:dyDescent="0.25">
      <c r="A50" s="49" t="s">
        <v>68</v>
      </c>
      <c r="B50" s="59" t="s">
        <v>50</v>
      </c>
      <c r="C50" s="51" t="s">
        <v>24</v>
      </c>
      <c r="D50" s="52" t="s">
        <v>27</v>
      </c>
      <c r="E50" s="52" t="s">
        <v>27</v>
      </c>
      <c r="F50" s="52" t="e">
        <f t="shared" si="1"/>
        <v>#VALUE!</v>
      </c>
      <c r="G50" s="53">
        <f t="shared" si="2"/>
        <v>0</v>
      </c>
      <c r="H50" s="52"/>
      <c r="I50" s="48"/>
      <c r="J50" s="48"/>
      <c r="K50" s="48"/>
      <c r="L50" s="48"/>
      <c r="M50" s="48"/>
      <c r="N50" s="48"/>
      <c r="O50" s="48"/>
    </row>
    <row r="51" spans="1:15" s="40" customFormat="1" ht="15.75" hidden="1" customHeight="1" outlineLevel="1" x14ac:dyDescent="0.25">
      <c r="A51" s="49" t="s">
        <v>69</v>
      </c>
      <c r="B51" s="59" t="s">
        <v>52</v>
      </c>
      <c r="C51" s="51" t="s">
        <v>24</v>
      </c>
      <c r="D51" s="52" t="s">
        <v>27</v>
      </c>
      <c r="E51" s="52" t="s">
        <v>27</v>
      </c>
      <c r="F51" s="52" t="e">
        <f t="shared" si="1"/>
        <v>#VALUE!</v>
      </c>
      <c r="G51" s="53">
        <f t="shared" si="2"/>
        <v>0</v>
      </c>
      <c r="H51" s="52"/>
      <c r="I51" s="48"/>
      <c r="J51" s="48"/>
      <c r="K51" s="48"/>
      <c r="L51" s="48"/>
      <c r="M51" s="48"/>
      <c r="N51" s="48"/>
      <c r="O51" s="48"/>
    </row>
    <row r="52" spans="1:15" s="40" customFormat="1" collapsed="1" x14ac:dyDescent="0.25">
      <c r="A52" s="49" t="s">
        <v>70</v>
      </c>
      <c r="B52" s="50" t="s">
        <v>54</v>
      </c>
      <c r="C52" s="51" t="s">
        <v>24</v>
      </c>
      <c r="D52" s="52">
        <v>65.826485293918367</v>
      </c>
      <c r="E52" s="52">
        <v>32.68</v>
      </c>
      <c r="F52" s="52">
        <f t="shared" si="1"/>
        <v>-33.146485293918367</v>
      </c>
      <c r="G52" s="53">
        <f t="shared" si="2"/>
        <v>-0.50354329485947402</v>
      </c>
      <c r="H52" s="52"/>
      <c r="I52" s="48"/>
      <c r="J52" s="48"/>
      <c r="K52" s="48"/>
      <c r="L52" s="48"/>
      <c r="M52" s="48"/>
      <c r="N52" s="48"/>
      <c r="O52" s="48"/>
    </row>
    <row r="53" spans="1:15" s="40" customFormat="1" x14ac:dyDescent="0.25">
      <c r="A53" s="49" t="s">
        <v>71</v>
      </c>
      <c r="B53" s="60" t="s">
        <v>72</v>
      </c>
      <c r="C53" s="51" t="s">
        <v>24</v>
      </c>
      <c r="D53" s="52">
        <f>D55+D60</f>
        <v>6874.8459236732378</v>
      </c>
      <c r="E53" s="52">
        <f>E55+E60</f>
        <v>7383.2796426200011</v>
      </c>
      <c r="F53" s="52">
        <f t="shared" si="1"/>
        <v>508.43371894676329</v>
      </c>
      <c r="G53" s="53">
        <f t="shared" si="2"/>
        <v>7.3955652910851946E-2</v>
      </c>
      <c r="H53" s="52"/>
      <c r="I53" s="48"/>
      <c r="J53" s="48"/>
      <c r="K53" s="48"/>
      <c r="L53" s="48"/>
      <c r="M53" s="48"/>
      <c r="N53" s="48"/>
      <c r="O53" s="48"/>
    </row>
    <row r="54" spans="1:15" s="40" customFormat="1" x14ac:dyDescent="0.25">
      <c r="A54" s="49" t="s">
        <v>58</v>
      </c>
      <c r="B54" s="59" t="s">
        <v>73</v>
      </c>
      <c r="C54" s="51" t="s">
        <v>24</v>
      </c>
      <c r="D54" s="52">
        <v>0</v>
      </c>
      <c r="E54" s="52">
        <v>0</v>
      </c>
      <c r="F54" s="52">
        <f t="shared" si="1"/>
        <v>0</v>
      </c>
      <c r="G54" s="53">
        <f t="shared" si="2"/>
        <v>0</v>
      </c>
      <c r="H54" s="52"/>
      <c r="I54" s="48"/>
      <c r="J54" s="48"/>
      <c r="K54" s="48"/>
      <c r="L54" s="48"/>
      <c r="M54" s="48"/>
      <c r="N54" s="48"/>
      <c r="O54" s="48"/>
    </row>
    <row r="55" spans="1:15" s="40" customFormat="1" x14ac:dyDescent="0.25">
      <c r="A55" s="49" t="s">
        <v>59</v>
      </c>
      <c r="B55" s="56" t="s">
        <v>74</v>
      </c>
      <c r="C55" s="51" t="s">
        <v>24</v>
      </c>
      <c r="D55" s="52">
        <f>D56</f>
        <v>6473.8645512498006</v>
      </c>
      <c r="E55" s="52">
        <f>E56</f>
        <v>6976.8061143400009</v>
      </c>
      <c r="F55" s="52">
        <f t="shared" si="1"/>
        <v>502.94156309020036</v>
      </c>
      <c r="G55" s="53">
        <f t="shared" si="2"/>
        <v>7.768799595801025E-2</v>
      </c>
      <c r="H55" s="52"/>
      <c r="I55" s="48"/>
      <c r="J55" s="48"/>
      <c r="K55" s="48"/>
      <c r="L55" s="48"/>
      <c r="M55" s="48"/>
      <c r="N55" s="48"/>
      <c r="O55" s="48"/>
    </row>
    <row r="56" spans="1:15" s="40" customFormat="1" x14ac:dyDescent="0.25">
      <c r="A56" s="49" t="s">
        <v>75</v>
      </c>
      <c r="B56" s="61" t="s">
        <v>76</v>
      </c>
      <c r="C56" s="51" t="s">
        <v>24</v>
      </c>
      <c r="D56" s="52">
        <f>D57+D58</f>
        <v>6473.8645512498006</v>
      </c>
      <c r="E56" s="52">
        <f>E57+E58</f>
        <v>6976.8061143400009</v>
      </c>
      <c r="F56" s="52">
        <f t="shared" si="1"/>
        <v>502.94156309020036</v>
      </c>
      <c r="G56" s="53">
        <f t="shared" si="2"/>
        <v>7.768799595801025E-2</v>
      </c>
      <c r="H56" s="52"/>
      <c r="I56" s="48"/>
      <c r="J56" s="48"/>
      <c r="K56" s="48"/>
      <c r="L56" s="48"/>
      <c r="M56" s="48"/>
      <c r="N56" s="48"/>
      <c r="O56" s="48"/>
    </row>
    <row r="57" spans="1:15" s="40" customFormat="1" ht="31.5" x14ac:dyDescent="0.25">
      <c r="A57" s="49" t="s">
        <v>77</v>
      </c>
      <c r="B57" s="62" t="s">
        <v>78</v>
      </c>
      <c r="C57" s="51" t="s">
        <v>24</v>
      </c>
      <c r="D57" s="52">
        <v>2829.5345085191307</v>
      </c>
      <c r="E57" s="52">
        <v>2946.6278754075502</v>
      </c>
      <c r="F57" s="52">
        <f t="shared" si="1"/>
        <v>117.0933668884195</v>
      </c>
      <c r="G57" s="53">
        <f t="shared" si="2"/>
        <v>4.1382554811003752E-2</v>
      </c>
      <c r="H57" s="52"/>
      <c r="I57" s="48"/>
      <c r="J57" s="48"/>
      <c r="K57" s="48"/>
      <c r="L57" s="48"/>
      <c r="M57" s="48"/>
      <c r="N57" s="48"/>
      <c r="O57" s="48"/>
    </row>
    <row r="58" spans="1:15" s="40" customFormat="1" x14ac:dyDescent="0.25">
      <c r="A58" s="49" t="s">
        <v>79</v>
      </c>
      <c r="B58" s="62" t="s">
        <v>80</v>
      </c>
      <c r="C58" s="51" t="s">
        <v>24</v>
      </c>
      <c r="D58" s="52">
        <v>3644.3300427306704</v>
      </c>
      <c r="E58" s="52">
        <v>4030.1782389324503</v>
      </c>
      <c r="F58" s="52">
        <f t="shared" si="1"/>
        <v>385.84819620177996</v>
      </c>
      <c r="G58" s="53">
        <f t="shared" si="2"/>
        <v>0.10587630419792239</v>
      </c>
      <c r="H58" s="52"/>
      <c r="I58" s="48"/>
      <c r="J58" s="48"/>
      <c r="K58" s="48"/>
      <c r="L58" s="48"/>
      <c r="M58" s="48"/>
      <c r="N58" s="48"/>
      <c r="O58" s="48"/>
    </row>
    <row r="59" spans="1:15" s="40" customFormat="1" ht="15.75" hidden="1" customHeight="1" outlineLevel="1" x14ac:dyDescent="0.25">
      <c r="A59" s="49" t="s">
        <v>81</v>
      </c>
      <c r="B59" s="61" t="s">
        <v>82</v>
      </c>
      <c r="C59" s="51" t="s">
        <v>24</v>
      </c>
      <c r="D59" s="52" t="s">
        <v>27</v>
      </c>
      <c r="E59" s="52" t="s">
        <v>27</v>
      </c>
      <c r="F59" s="52" t="e">
        <f t="shared" si="1"/>
        <v>#VALUE!</v>
      </c>
      <c r="G59" s="53">
        <f t="shared" si="2"/>
        <v>0</v>
      </c>
      <c r="H59" s="52"/>
      <c r="I59" s="48"/>
      <c r="J59" s="48"/>
      <c r="K59" s="48"/>
      <c r="L59" s="48"/>
      <c r="M59" s="48"/>
      <c r="N59" s="48"/>
      <c r="O59" s="48"/>
    </row>
    <row r="60" spans="1:15" s="40" customFormat="1" collapsed="1" x14ac:dyDescent="0.25">
      <c r="A60" s="49" t="s">
        <v>60</v>
      </c>
      <c r="B60" s="56" t="s">
        <v>83</v>
      </c>
      <c r="C60" s="51" t="s">
        <v>24</v>
      </c>
      <c r="D60" s="52">
        <v>400.98137242343762</v>
      </c>
      <c r="E60" s="52">
        <v>406.47352828000004</v>
      </c>
      <c r="F60" s="52">
        <f t="shared" si="1"/>
        <v>5.4921558565624196</v>
      </c>
      <c r="G60" s="53">
        <f t="shared" si="2"/>
        <v>1.3696785522402485E-2</v>
      </c>
      <c r="H60" s="52"/>
      <c r="I60" s="48"/>
      <c r="J60" s="48"/>
      <c r="K60" s="48"/>
      <c r="L60" s="48"/>
      <c r="M60" s="48"/>
      <c r="N60" s="48"/>
      <c r="O60" s="48"/>
    </row>
    <row r="61" spans="1:15" s="40" customFormat="1" x14ac:dyDescent="0.25">
      <c r="A61" s="49" t="s">
        <v>84</v>
      </c>
      <c r="B61" s="56" t="s">
        <v>85</v>
      </c>
      <c r="C61" s="51" t="s">
        <v>24</v>
      </c>
      <c r="D61" s="52">
        <f>D53-D54-D55-D60</f>
        <v>0</v>
      </c>
      <c r="E61" s="52">
        <f>E53-E54-E55-E60</f>
        <v>0</v>
      </c>
      <c r="F61" s="52">
        <f t="shared" si="1"/>
        <v>0</v>
      </c>
      <c r="G61" s="53">
        <f t="shared" si="2"/>
        <v>0</v>
      </c>
      <c r="H61" s="52"/>
      <c r="I61" s="48"/>
      <c r="J61" s="48"/>
      <c r="K61" s="48"/>
      <c r="L61" s="48"/>
      <c r="M61" s="48"/>
      <c r="N61" s="48"/>
      <c r="O61" s="48"/>
    </row>
    <row r="62" spans="1:15" s="40" customFormat="1" x14ac:dyDescent="0.25">
      <c r="A62" s="49" t="s">
        <v>86</v>
      </c>
      <c r="B62" s="60" t="s">
        <v>87</v>
      </c>
      <c r="C62" s="51" t="s">
        <v>24</v>
      </c>
      <c r="D62" s="52">
        <v>526.64156183351679</v>
      </c>
      <c r="E62" s="52">
        <v>589.9064994708898</v>
      </c>
      <c r="F62" s="52">
        <f t="shared" si="1"/>
        <v>63.264937637373009</v>
      </c>
      <c r="G62" s="53">
        <f t="shared" si="2"/>
        <v>0.12012902555034666</v>
      </c>
      <c r="H62" s="52"/>
      <c r="I62" s="48"/>
      <c r="J62" s="48"/>
      <c r="K62" s="48"/>
      <c r="L62" s="48"/>
      <c r="M62" s="48"/>
      <c r="N62" s="48"/>
      <c r="O62" s="48"/>
    </row>
    <row r="63" spans="1:15" s="40" customFormat="1" ht="31.5" x14ac:dyDescent="0.25">
      <c r="A63" s="49" t="s">
        <v>88</v>
      </c>
      <c r="B63" s="59" t="s">
        <v>89</v>
      </c>
      <c r="C63" s="51" t="s">
        <v>24</v>
      </c>
      <c r="D63" s="52">
        <v>375.90911403710254</v>
      </c>
      <c r="E63" s="52">
        <v>432.39830449999999</v>
      </c>
      <c r="F63" s="52">
        <f t="shared" si="1"/>
        <v>56.489190462897454</v>
      </c>
      <c r="G63" s="53">
        <f t="shared" si="2"/>
        <v>0.15027353249360675</v>
      </c>
      <c r="H63" s="52"/>
      <c r="I63" s="48"/>
      <c r="J63" s="48"/>
      <c r="K63" s="48"/>
      <c r="L63" s="48"/>
      <c r="M63" s="48"/>
      <c r="N63" s="48"/>
      <c r="O63" s="48"/>
    </row>
    <row r="64" spans="1:15" s="40" customFormat="1" ht="31.5" x14ac:dyDescent="0.25">
      <c r="A64" s="49" t="s">
        <v>90</v>
      </c>
      <c r="B64" s="59" t="s">
        <v>91</v>
      </c>
      <c r="C64" s="51" t="s">
        <v>24</v>
      </c>
      <c r="D64" s="52">
        <v>90.852587332414487</v>
      </c>
      <c r="E64" s="52">
        <v>99.329569540889992</v>
      </c>
      <c r="F64" s="52">
        <f t="shared" si="1"/>
        <v>8.4769822084755049</v>
      </c>
      <c r="G64" s="53">
        <f t="shared" si="2"/>
        <v>9.3304796895432807E-2</v>
      </c>
      <c r="H64" s="52"/>
      <c r="I64" s="48"/>
      <c r="J64" s="48"/>
      <c r="K64" s="48"/>
      <c r="L64" s="48"/>
      <c r="M64" s="48"/>
      <c r="N64" s="48"/>
      <c r="O64" s="48"/>
    </row>
    <row r="65" spans="1:15" s="40" customFormat="1" x14ac:dyDescent="0.25">
      <c r="A65" s="49" t="s">
        <v>92</v>
      </c>
      <c r="B65" s="56" t="s">
        <v>93</v>
      </c>
      <c r="C65" s="51" t="s">
        <v>24</v>
      </c>
      <c r="D65" s="52">
        <v>0</v>
      </c>
      <c r="E65" s="52">
        <v>0</v>
      </c>
      <c r="F65" s="52">
        <f t="shared" si="1"/>
        <v>0</v>
      </c>
      <c r="G65" s="53">
        <f t="shared" si="2"/>
        <v>0</v>
      </c>
      <c r="H65" s="52"/>
      <c r="I65" s="48"/>
      <c r="J65" s="48"/>
      <c r="K65" s="48"/>
      <c r="L65" s="48"/>
      <c r="M65" s="48"/>
      <c r="N65" s="48"/>
      <c r="O65" s="48"/>
    </row>
    <row r="66" spans="1:15" s="40" customFormat="1" x14ac:dyDescent="0.25">
      <c r="A66" s="49" t="s">
        <v>94</v>
      </c>
      <c r="B66" s="56" t="s">
        <v>95</v>
      </c>
      <c r="C66" s="51" t="s">
        <v>24</v>
      </c>
      <c r="D66" s="52">
        <v>16.34376104</v>
      </c>
      <c r="E66" s="52">
        <v>17.752541489999999</v>
      </c>
      <c r="F66" s="52">
        <f t="shared" si="1"/>
        <v>1.4087804499999983</v>
      </c>
      <c r="G66" s="53">
        <f t="shared" si="2"/>
        <v>8.6196833553312785E-2</v>
      </c>
      <c r="H66" s="52"/>
      <c r="I66" s="48"/>
      <c r="J66" s="48"/>
      <c r="K66" s="48"/>
      <c r="L66" s="48"/>
      <c r="M66" s="48"/>
      <c r="N66" s="48"/>
      <c r="O66" s="48"/>
    </row>
    <row r="67" spans="1:15" s="40" customFormat="1" x14ac:dyDescent="0.25">
      <c r="A67" s="49" t="s">
        <v>96</v>
      </c>
      <c r="B67" s="56" t="s">
        <v>97</v>
      </c>
      <c r="C67" s="51" t="s">
        <v>24</v>
      </c>
      <c r="D67" s="52">
        <f>D62-D63-D64-D65-D66</f>
        <v>43.536099423999758</v>
      </c>
      <c r="E67" s="52">
        <f>E62-E63-E64-E65-E66</f>
        <v>40.426083939999813</v>
      </c>
      <c r="F67" s="52">
        <f t="shared" si="1"/>
        <v>-3.1100154839999448</v>
      </c>
      <c r="G67" s="53">
        <f t="shared" si="2"/>
        <v>-7.1435326663314133E-2</v>
      </c>
      <c r="H67" s="52"/>
      <c r="I67" s="48"/>
      <c r="J67" s="48"/>
      <c r="K67" s="48"/>
      <c r="L67" s="48"/>
      <c r="M67" s="48"/>
      <c r="N67" s="48"/>
      <c r="O67" s="48"/>
    </row>
    <row r="68" spans="1:15" s="40" customFormat="1" x14ac:dyDescent="0.25">
      <c r="A68" s="49" t="s">
        <v>98</v>
      </c>
      <c r="B68" s="60" t="s">
        <v>99</v>
      </c>
      <c r="C68" s="51" t="s">
        <v>24</v>
      </c>
      <c r="D68" s="52">
        <v>2023.2862556906398</v>
      </c>
      <c r="E68" s="52">
        <v>1938.6327727099997</v>
      </c>
      <c r="F68" s="52">
        <f t="shared" si="1"/>
        <v>-84.653482980640092</v>
      </c>
      <c r="G68" s="53">
        <f t="shared" si="2"/>
        <v>-4.183959770524117E-2</v>
      </c>
      <c r="H68" s="52"/>
      <c r="I68" s="48"/>
      <c r="J68" s="48"/>
      <c r="K68" s="48"/>
      <c r="L68" s="48"/>
      <c r="M68" s="48"/>
      <c r="N68" s="48"/>
      <c r="O68" s="48"/>
    </row>
    <row r="69" spans="1:15" s="40" customFormat="1" x14ac:dyDescent="0.25">
      <c r="A69" s="49" t="s">
        <v>100</v>
      </c>
      <c r="B69" s="60" t="s">
        <v>101</v>
      </c>
      <c r="C69" s="51" t="s">
        <v>24</v>
      </c>
      <c r="D69" s="52">
        <f t="shared" ref="D69:E69" si="4">SUM(D70:D74)</f>
        <v>247.06210355307732</v>
      </c>
      <c r="E69" s="52">
        <f t="shared" si="4"/>
        <v>233.69937270999992</v>
      </c>
      <c r="F69" s="52">
        <f t="shared" si="1"/>
        <v>-13.362730843077401</v>
      </c>
      <c r="G69" s="53">
        <f t="shared" si="2"/>
        <v>-5.4086525820446735E-2</v>
      </c>
      <c r="H69" s="52"/>
      <c r="I69" s="48"/>
      <c r="J69" s="48"/>
      <c r="K69" s="48"/>
      <c r="L69" s="48"/>
      <c r="M69" s="48"/>
      <c r="N69" s="48"/>
      <c r="O69" s="48"/>
    </row>
    <row r="70" spans="1:15" s="40" customFormat="1" x14ac:dyDescent="0.25">
      <c r="A70" s="49" t="s">
        <v>102</v>
      </c>
      <c r="B70" s="63" t="s">
        <v>103</v>
      </c>
      <c r="C70" s="51" t="s">
        <v>24</v>
      </c>
      <c r="D70" s="64">
        <v>918.20579555307734</v>
      </c>
      <c r="E70" s="64">
        <v>887.36985251999999</v>
      </c>
      <c r="F70" s="64">
        <f t="shared" si="1"/>
        <v>-30.835943033077342</v>
      </c>
      <c r="G70" s="65">
        <f t="shared" si="2"/>
        <v>-3.3582823352256715E-2</v>
      </c>
      <c r="H70" s="64"/>
      <c r="I70" s="48"/>
      <c r="J70" s="48"/>
      <c r="K70" s="48"/>
      <c r="L70" s="48"/>
      <c r="M70" s="48"/>
      <c r="N70" s="48"/>
      <c r="O70" s="48"/>
    </row>
    <row r="71" spans="1:15" s="40" customFormat="1" x14ac:dyDescent="0.25">
      <c r="A71" s="49" t="s">
        <v>104</v>
      </c>
      <c r="B71" s="63" t="s">
        <v>105</v>
      </c>
      <c r="C71" s="51" t="s">
        <v>24</v>
      </c>
      <c r="D71" s="64">
        <v>-673.89719100000002</v>
      </c>
      <c r="E71" s="64">
        <v>-658.04510218000007</v>
      </c>
      <c r="F71" s="64">
        <f t="shared" si="1"/>
        <v>15.852088819999949</v>
      </c>
      <c r="G71" s="65">
        <f t="shared" si="2"/>
        <v>-2.352300771053362E-2</v>
      </c>
      <c r="H71" s="64"/>
      <c r="I71" s="48"/>
      <c r="J71" s="48"/>
      <c r="K71" s="48"/>
      <c r="L71" s="48"/>
      <c r="M71" s="48"/>
      <c r="N71" s="48"/>
      <c r="O71" s="48"/>
    </row>
    <row r="72" spans="1:15" s="40" customFormat="1" x14ac:dyDescent="0.25">
      <c r="A72" s="49" t="s">
        <v>106</v>
      </c>
      <c r="B72" s="63" t="s">
        <v>107</v>
      </c>
      <c r="C72" s="51" t="s">
        <v>24</v>
      </c>
      <c r="D72" s="64">
        <v>2.7534990000000001</v>
      </c>
      <c r="E72" s="64">
        <v>4.37462237</v>
      </c>
      <c r="F72" s="64">
        <f t="shared" si="1"/>
        <v>1.6211233699999998</v>
      </c>
      <c r="G72" s="65">
        <f t="shared" si="2"/>
        <v>0.58875030279655083</v>
      </c>
      <c r="H72" s="64"/>
      <c r="I72" s="48"/>
      <c r="J72" s="48"/>
      <c r="K72" s="48"/>
      <c r="L72" s="48"/>
      <c r="M72" s="48"/>
      <c r="N72" s="48"/>
      <c r="O72" s="48"/>
    </row>
    <row r="73" spans="1:15" s="40" customFormat="1" x14ac:dyDescent="0.25">
      <c r="A73" s="49" t="s">
        <v>108</v>
      </c>
      <c r="B73" s="63" t="s">
        <v>109</v>
      </c>
      <c r="C73" s="51" t="s">
        <v>24</v>
      </c>
      <c r="D73" s="64">
        <v>0</v>
      </c>
      <c r="E73" s="64">
        <v>0</v>
      </c>
      <c r="F73" s="64">
        <f t="shared" si="1"/>
        <v>0</v>
      </c>
      <c r="G73" s="65">
        <f t="shared" si="2"/>
        <v>0</v>
      </c>
      <c r="H73" s="64"/>
      <c r="I73" s="48"/>
      <c r="J73" s="48"/>
      <c r="K73" s="48"/>
      <c r="L73" s="48"/>
      <c r="M73" s="48"/>
      <c r="N73" s="48"/>
      <c r="O73" s="48"/>
    </row>
    <row r="74" spans="1:15" s="40" customFormat="1" x14ac:dyDescent="0.25">
      <c r="A74" s="49" t="s">
        <v>110</v>
      </c>
      <c r="B74" s="63" t="s">
        <v>111</v>
      </c>
      <c r="C74" s="51" t="s">
        <v>24</v>
      </c>
      <c r="D74" s="64">
        <v>0</v>
      </c>
      <c r="E74" s="64">
        <v>0</v>
      </c>
      <c r="F74" s="64">
        <f t="shared" si="1"/>
        <v>0</v>
      </c>
      <c r="G74" s="65">
        <f t="shared" si="2"/>
        <v>0</v>
      </c>
      <c r="H74" s="64"/>
      <c r="I74" s="48"/>
      <c r="J74" s="48"/>
      <c r="K74" s="48"/>
      <c r="L74" s="48"/>
      <c r="M74" s="48"/>
      <c r="N74" s="48"/>
      <c r="O74" s="48"/>
    </row>
    <row r="75" spans="1:15" s="40" customFormat="1" x14ac:dyDescent="0.25">
      <c r="A75" s="49" t="s">
        <v>112</v>
      </c>
      <c r="B75" s="60" t="s">
        <v>113</v>
      </c>
      <c r="C75" s="51" t="s">
        <v>24</v>
      </c>
      <c r="D75" s="52">
        <v>71.869778019999998</v>
      </c>
      <c r="E75" s="52">
        <v>61.980805760000003</v>
      </c>
      <c r="F75" s="52">
        <f t="shared" si="1"/>
        <v>-9.8889722599999956</v>
      </c>
      <c r="G75" s="53">
        <f t="shared" si="2"/>
        <v>-0.13759569783627384</v>
      </c>
      <c r="H75" s="52"/>
      <c r="I75" s="48"/>
      <c r="J75" s="48"/>
      <c r="K75" s="48"/>
      <c r="L75" s="48"/>
      <c r="M75" s="48"/>
      <c r="N75" s="48"/>
      <c r="O75" s="48"/>
    </row>
    <row r="76" spans="1:15" s="40" customFormat="1" x14ac:dyDescent="0.25">
      <c r="A76" s="49" t="s">
        <v>114</v>
      </c>
      <c r="B76" s="56" t="s">
        <v>115</v>
      </c>
      <c r="C76" s="51" t="s">
        <v>24</v>
      </c>
      <c r="D76" s="52">
        <v>62.714287999999996</v>
      </c>
      <c r="E76" s="52">
        <v>60.841917759999994</v>
      </c>
      <c r="F76" s="52">
        <f t="shared" si="1"/>
        <v>-1.8723702400000022</v>
      </c>
      <c r="G76" s="53">
        <f t="shared" si="2"/>
        <v>-2.9855560825309893E-2</v>
      </c>
      <c r="H76" s="52"/>
      <c r="I76" s="48"/>
      <c r="J76" s="48"/>
      <c r="K76" s="48"/>
      <c r="L76" s="48"/>
      <c r="M76" s="48"/>
      <c r="N76" s="48"/>
      <c r="O76" s="48"/>
    </row>
    <row r="77" spans="1:15" s="40" customFormat="1" x14ac:dyDescent="0.25">
      <c r="A77" s="49" t="s">
        <v>116</v>
      </c>
      <c r="B77" s="56" t="s">
        <v>117</v>
      </c>
      <c r="C77" s="51" t="s">
        <v>24</v>
      </c>
      <c r="D77" s="52">
        <f t="shared" ref="D77" si="5">D75-D76</f>
        <v>9.155490020000002</v>
      </c>
      <c r="E77" s="52">
        <f>E75-E76</f>
        <v>1.1388880000000086</v>
      </c>
      <c r="F77" s="52">
        <f t="shared" si="1"/>
        <v>-8.0166020199999934</v>
      </c>
      <c r="G77" s="53">
        <f t="shared" si="2"/>
        <v>-0.87560600279044287</v>
      </c>
      <c r="H77" s="52"/>
      <c r="I77" s="48"/>
      <c r="J77" s="48"/>
      <c r="K77" s="48"/>
      <c r="L77" s="48"/>
      <c r="M77" s="48"/>
      <c r="N77" s="48"/>
      <c r="O77" s="48"/>
    </row>
    <row r="78" spans="1:15" s="40" customFormat="1" x14ac:dyDescent="0.25">
      <c r="A78" s="49" t="s">
        <v>118</v>
      </c>
      <c r="B78" s="60" t="s">
        <v>119</v>
      </c>
      <c r="C78" s="51" t="s">
        <v>24</v>
      </c>
      <c r="D78" s="52">
        <f t="shared" ref="D78:E78" si="6">D38-D53-D62-D68-D69-D75-D66</f>
        <v>421.7020342971831</v>
      </c>
      <c r="E78" s="52">
        <f t="shared" si="6"/>
        <v>376.40909761000177</v>
      </c>
      <c r="F78" s="52">
        <f t="shared" si="1"/>
        <v>-45.292936687181339</v>
      </c>
      <c r="G78" s="53">
        <f t="shared" si="2"/>
        <v>-0.10740507041344355</v>
      </c>
      <c r="H78" s="52"/>
      <c r="I78" s="48"/>
      <c r="J78" s="48"/>
      <c r="K78" s="48"/>
      <c r="L78" s="48"/>
      <c r="M78" s="48"/>
      <c r="N78" s="48"/>
      <c r="O78" s="48"/>
    </row>
    <row r="79" spans="1:15" s="40" customFormat="1" x14ac:dyDescent="0.25">
      <c r="A79" s="49" t="s">
        <v>120</v>
      </c>
      <c r="B79" s="56" t="s">
        <v>121</v>
      </c>
      <c r="C79" s="51" t="s">
        <v>24</v>
      </c>
      <c r="D79" s="52">
        <v>0</v>
      </c>
      <c r="E79" s="52">
        <v>0</v>
      </c>
      <c r="F79" s="52">
        <f t="shared" si="1"/>
        <v>0</v>
      </c>
      <c r="G79" s="53">
        <f t="shared" si="2"/>
        <v>0</v>
      </c>
      <c r="H79" s="52"/>
      <c r="I79" s="48"/>
      <c r="J79" s="48"/>
      <c r="K79" s="48"/>
      <c r="L79" s="48"/>
      <c r="M79" s="48"/>
      <c r="N79" s="48"/>
      <c r="O79" s="48"/>
    </row>
    <row r="80" spans="1:15" s="40" customFormat="1" ht="15.75" customHeight="1" x14ac:dyDescent="0.25">
      <c r="A80" s="49" t="s">
        <v>122</v>
      </c>
      <c r="B80" s="56" t="s">
        <v>123</v>
      </c>
      <c r="C80" s="51" t="s">
        <v>24</v>
      </c>
      <c r="D80" s="52">
        <v>4.5336666666666661</v>
      </c>
      <c r="E80" s="52">
        <v>8.9581704599999998</v>
      </c>
      <c r="F80" s="52">
        <f t="shared" si="1"/>
        <v>4.4245037933333338</v>
      </c>
      <c r="G80" s="53">
        <f t="shared" si="2"/>
        <v>0.9759217248731713</v>
      </c>
      <c r="H80" s="52"/>
      <c r="I80" s="48"/>
      <c r="J80" s="48"/>
      <c r="K80" s="48"/>
      <c r="L80" s="48"/>
      <c r="M80" s="48"/>
      <c r="N80" s="48"/>
      <c r="O80" s="48"/>
    </row>
    <row r="81" spans="1:15" s="40" customFormat="1" ht="16.5" thickBot="1" x14ac:dyDescent="0.3">
      <c r="A81" s="66" t="s">
        <v>124</v>
      </c>
      <c r="B81" s="67" t="s">
        <v>125</v>
      </c>
      <c r="C81" s="68" t="s">
        <v>24</v>
      </c>
      <c r="D81" s="69">
        <f t="shared" ref="D81" si="7">D78-D79-D80</f>
        <v>417.16836763051646</v>
      </c>
      <c r="E81" s="69">
        <f>E78-E79-E80</f>
        <v>367.45092715000175</v>
      </c>
      <c r="F81" s="69">
        <f t="shared" si="1"/>
        <v>-49.717440480514711</v>
      </c>
      <c r="G81" s="70">
        <f t="shared" si="2"/>
        <v>-0.11917835660192998</v>
      </c>
      <c r="H81" s="69"/>
      <c r="I81" s="48"/>
      <c r="J81" s="48"/>
      <c r="K81" s="48"/>
      <c r="L81" s="48"/>
      <c r="M81" s="48"/>
      <c r="N81" s="48"/>
      <c r="O81" s="48"/>
    </row>
    <row r="82" spans="1:15" s="40" customFormat="1" x14ac:dyDescent="0.25">
      <c r="A82" s="43" t="s">
        <v>126</v>
      </c>
      <c r="B82" s="71" t="s">
        <v>127</v>
      </c>
      <c r="C82" s="45" t="s">
        <v>27</v>
      </c>
      <c r="D82" s="46"/>
      <c r="E82" s="46">
        <v>0</v>
      </c>
      <c r="F82" s="46"/>
      <c r="G82" s="47"/>
      <c r="H82" s="46"/>
      <c r="I82" s="48"/>
      <c r="J82" s="48"/>
      <c r="K82" s="48"/>
      <c r="L82" s="48"/>
      <c r="M82" s="48"/>
      <c r="N82" s="48"/>
      <c r="O82" s="48"/>
    </row>
    <row r="83" spans="1:15" s="40" customFormat="1" x14ac:dyDescent="0.25">
      <c r="A83" s="49" t="s">
        <v>128</v>
      </c>
      <c r="B83" s="56" t="s">
        <v>129</v>
      </c>
      <c r="C83" s="51" t="s">
        <v>24</v>
      </c>
      <c r="D83" s="52">
        <v>457.65580399999999</v>
      </c>
      <c r="E83" s="52">
        <v>458.30833799999999</v>
      </c>
      <c r="F83" s="52">
        <f t="shared" ref="F83:F146" si="8">E83-D83</f>
        <v>0.65253400000000283</v>
      </c>
      <c r="G83" s="53">
        <f t="shared" ref="G83:G146" si="9">IFERROR(F83/D83,0)</f>
        <v>1.4258182553279776E-3</v>
      </c>
      <c r="H83" s="52"/>
      <c r="I83" s="48"/>
      <c r="J83" s="48"/>
      <c r="K83" s="48"/>
      <c r="L83" s="48"/>
      <c r="M83" s="48"/>
      <c r="N83" s="48"/>
      <c r="O83" s="48"/>
    </row>
    <row r="84" spans="1:15" s="40" customFormat="1" x14ac:dyDescent="0.25">
      <c r="A84" s="49" t="s">
        <v>130</v>
      </c>
      <c r="B84" s="56" t="s">
        <v>131</v>
      </c>
      <c r="C84" s="51" t="s">
        <v>24</v>
      </c>
      <c r="D84" s="52">
        <v>2978.4695684497015</v>
      </c>
      <c r="E84" s="52">
        <v>2990.0313731200008</v>
      </c>
      <c r="F84" s="52">
        <f t="shared" si="8"/>
        <v>11.561804670299352</v>
      </c>
      <c r="G84" s="53">
        <f t="shared" si="9"/>
        <v>3.8817937885856232E-3</v>
      </c>
      <c r="H84" s="52"/>
      <c r="I84" s="48"/>
      <c r="J84" s="48"/>
      <c r="K84" s="48"/>
      <c r="L84" s="48"/>
      <c r="M84" s="48"/>
      <c r="N84" s="48"/>
      <c r="O84" s="48"/>
    </row>
    <row r="85" spans="1:15" s="40" customFormat="1" ht="16.5" thickBot="1" x14ac:dyDescent="0.3">
      <c r="A85" s="72" t="s">
        <v>132</v>
      </c>
      <c r="B85" s="73" t="s">
        <v>133</v>
      </c>
      <c r="C85" s="74" t="s">
        <v>24</v>
      </c>
      <c r="D85" s="75">
        <v>279.26520279900706</v>
      </c>
      <c r="E85" s="75">
        <v>241.65604558000001</v>
      </c>
      <c r="F85" s="75">
        <f t="shared" si="8"/>
        <v>-37.609157219007045</v>
      </c>
      <c r="G85" s="76">
        <f t="shared" si="9"/>
        <v>-0.13467183466489785</v>
      </c>
      <c r="H85" s="75"/>
      <c r="I85" s="48"/>
      <c r="J85" s="48"/>
      <c r="K85" s="48"/>
      <c r="L85" s="48"/>
      <c r="M85" s="48"/>
      <c r="N85" s="48"/>
      <c r="O85" s="48"/>
    </row>
    <row r="86" spans="1:15" s="40" customFormat="1" x14ac:dyDescent="0.25">
      <c r="A86" s="77" t="s">
        <v>134</v>
      </c>
      <c r="B86" s="44" t="s">
        <v>135</v>
      </c>
      <c r="C86" s="78" t="s">
        <v>24</v>
      </c>
      <c r="D86" s="79">
        <f t="shared" ref="D86:E86" si="10">D23-D38</f>
        <v>2424.1889023271051</v>
      </c>
      <c r="E86" s="79">
        <f t="shared" si="10"/>
        <v>-1058.5521412792259</v>
      </c>
      <c r="F86" s="79">
        <f t="shared" si="8"/>
        <v>-3482.741043606331</v>
      </c>
      <c r="G86" s="80">
        <f t="shared" si="9"/>
        <v>-1.4366623988184528</v>
      </c>
      <c r="H86" s="79"/>
      <c r="I86" s="48"/>
      <c r="J86" s="48"/>
      <c r="K86" s="48"/>
      <c r="L86" s="48"/>
      <c r="M86" s="48"/>
      <c r="N86" s="48"/>
      <c r="O86" s="48"/>
    </row>
    <row r="87" spans="1:15" s="40" customFormat="1" ht="15.75" hidden="1" customHeight="1" outlineLevel="1" x14ac:dyDescent="0.25">
      <c r="A87" s="49" t="s">
        <v>136</v>
      </c>
      <c r="B87" s="50" t="s">
        <v>26</v>
      </c>
      <c r="C87" s="51" t="s">
        <v>24</v>
      </c>
      <c r="D87" s="52" t="s">
        <v>27</v>
      </c>
      <c r="E87" s="52" t="s">
        <v>27</v>
      </c>
      <c r="F87" s="52" t="e">
        <f t="shared" si="8"/>
        <v>#VALUE!</v>
      </c>
      <c r="G87" s="53">
        <f t="shared" si="9"/>
        <v>0</v>
      </c>
      <c r="H87" s="52"/>
      <c r="I87" s="48"/>
      <c r="J87" s="48"/>
      <c r="K87" s="48"/>
      <c r="L87" s="48"/>
      <c r="M87" s="48"/>
      <c r="N87" s="48"/>
      <c r="O87" s="48"/>
    </row>
    <row r="88" spans="1:15" s="40" customFormat="1" ht="31.5" hidden="1" customHeight="1" outlineLevel="1" x14ac:dyDescent="0.25">
      <c r="A88" s="49" t="s">
        <v>137</v>
      </c>
      <c r="B88" s="59" t="s">
        <v>29</v>
      </c>
      <c r="C88" s="51" t="s">
        <v>24</v>
      </c>
      <c r="D88" s="52" t="s">
        <v>27</v>
      </c>
      <c r="E88" s="52" t="s">
        <v>27</v>
      </c>
      <c r="F88" s="52" t="e">
        <f t="shared" si="8"/>
        <v>#VALUE!</v>
      </c>
      <c r="G88" s="53">
        <f t="shared" si="9"/>
        <v>0</v>
      </c>
      <c r="H88" s="52"/>
      <c r="I88" s="48"/>
      <c r="J88" s="48"/>
      <c r="K88" s="48"/>
      <c r="L88" s="48"/>
      <c r="M88" s="48"/>
      <c r="N88" s="48"/>
      <c r="O88" s="48"/>
    </row>
    <row r="89" spans="1:15" s="40" customFormat="1" ht="31.5" hidden="1" customHeight="1" outlineLevel="1" x14ac:dyDescent="0.25">
      <c r="A89" s="49" t="s">
        <v>138</v>
      </c>
      <c r="B89" s="59" t="s">
        <v>31</v>
      </c>
      <c r="C89" s="51" t="s">
        <v>24</v>
      </c>
      <c r="D89" s="52" t="s">
        <v>27</v>
      </c>
      <c r="E89" s="52" t="s">
        <v>27</v>
      </c>
      <c r="F89" s="52" t="e">
        <f t="shared" si="8"/>
        <v>#VALUE!</v>
      </c>
      <c r="G89" s="53">
        <f t="shared" si="9"/>
        <v>0</v>
      </c>
      <c r="H89" s="52"/>
      <c r="I89" s="48"/>
      <c r="J89" s="48"/>
      <c r="K89" s="48"/>
      <c r="L89" s="48"/>
      <c r="M89" s="48"/>
      <c r="N89" s="48"/>
      <c r="O89" s="48"/>
    </row>
    <row r="90" spans="1:15" s="40" customFormat="1" ht="31.5" hidden="1" customHeight="1" outlineLevel="1" x14ac:dyDescent="0.25">
      <c r="A90" s="49" t="s">
        <v>139</v>
      </c>
      <c r="B90" s="59" t="s">
        <v>33</v>
      </c>
      <c r="C90" s="51" t="s">
        <v>24</v>
      </c>
      <c r="D90" s="52" t="s">
        <v>27</v>
      </c>
      <c r="E90" s="52" t="s">
        <v>27</v>
      </c>
      <c r="F90" s="52" t="e">
        <f t="shared" si="8"/>
        <v>#VALUE!</v>
      </c>
      <c r="G90" s="53">
        <f t="shared" si="9"/>
        <v>0</v>
      </c>
      <c r="H90" s="52"/>
      <c r="I90" s="48"/>
      <c r="J90" s="48"/>
      <c r="K90" s="48"/>
      <c r="L90" s="48"/>
      <c r="M90" s="48"/>
      <c r="N90" s="48"/>
      <c r="O90" s="48"/>
    </row>
    <row r="91" spans="1:15" s="40" customFormat="1" ht="15.75" hidden="1" customHeight="1" outlineLevel="1" x14ac:dyDescent="0.25">
      <c r="A91" s="49" t="s">
        <v>140</v>
      </c>
      <c r="B91" s="50" t="s">
        <v>35</v>
      </c>
      <c r="C91" s="51" t="s">
        <v>24</v>
      </c>
      <c r="D91" s="52" t="s">
        <v>27</v>
      </c>
      <c r="E91" s="52" t="s">
        <v>27</v>
      </c>
      <c r="F91" s="52" t="e">
        <f t="shared" si="8"/>
        <v>#VALUE!</v>
      </c>
      <c r="G91" s="53">
        <f t="shared" si="9"/>
        <v>0</v>
      </c>
      <c r="H91" s="52"/>
      <c r="I91" s="48"/>
      <c r="J91" s="48"/>
      <c r="K91" s="48"/>
      <c r="L91" s="48"/>
      <c r="M91" s="48"/>
      <c r="N91" s="48"/>
      <c r="O91" s="48"/>
    </row>
    <row r="92" spans="1:15" s="40" customFormat="1" collapsed="1" x14ac:dyDescent="0.25">
      <c r="A92" s="49" t="s">
        <v>141</v>
      </c>
      <c r="B92" s="50" t="s">
        <v>37</v>
      </c>
      <c r="C92" s="51" t="s">
        <v>24</v>
      </c>
      <c r="D92" s="52">
        <f t="shared" ref="D92:E92" si="11">D29-D44</f>
        <v>-1144.9817404427013</v>
      </c>
      <c r="E92" s="52">
        <f t="shared" si="11"/>
        <v>-1051.4705257764799</v>
      </c>
      <c r="F92" s="52">
        <f t="shared" si="8"/>
        <v>93.511214666221349</v>
      </c>
      <c r="G92" s="53">
        <f t="shared" si="9"/>
        <v>-8.1670485531119233E-2</v>
      </c>
      <c r="H92" s="52"/>
      <c r="I92" s="48"/>
      <c r="J92" s="48"/>
      <c r="K92" s="48"/>
      <c r="L92" s="48"/>
      <c r="M92" s="48"/>
      <c r="N92" s="48"/>
      <c r="O92" s="48"/>
    </row>
    <row r="93" spans="1:15" s="40" customFormat="1" ht="15.75" hidden="1" customHeight="1" outlineLevel="1" x14ac:dyDescent="0.25">
      <c r="A93" s="49" t="s">
        <v>142</v>
      </c>
      <c r="B93" s="50" t="s">
        <v>39</v>
      </c>
      <c r="C93" s="51" t="s">
        <v>24</v>
      </c>
      <c r="D93" s="52" t="s">
        <v>27</v>
      </c>
      <c r="E93" s="52" t="s">
        <v>27</v>
      </c>
      <c r="F93" s="52" t="e">
        <f t="shared" si="8"/>
        <v>#VALUE!</v>
      </c>
      <c r="G93" s="53">
        <f t="shared" si="9"/>
        <v>0</v>
      </c>
      <c r="H93" s="52"/>
      <c r="I93" s="48"/>
      <c r="J93" s="48"/>
      <c r="K93" s="48"/>
      <c r="L93" s="48"/>
      <c r="M93" s="48"/>
      <c r="N93" s="48"/>
      <c r="O93" s="48"/>
    </row>
    <row r="94" spans="1:15" s="40" customFormat="1" collapsed="1" x14ac:dyDescent="0.25">
      <c r="A94" s="49" t="s">
        <v>143</v>
      </c>
      <c r="B94" s="50" t="s">
        <v>41</v>
      </c>
      <c r="C94" s="51" t="s">
        <v>24</v>
      </c>
      <c r="D94" s="52">
        <f t="shared" ref="D94:D95" si="12">D31-D46</f>
        <v>3386.4610165104768</v>
      </c>
      <c r="E94" s="52">
        <f>E31-E46</f>
        <v>33.253473463039981</v>
      </c>
      <c r="F94" s="52">
        <f t="shared" si="8"/>
        <v>-3353.207543047437</v>
      </c>
      <c r="G94" s="53">
        <f t="shared" si="9"/>
        <v>-0.9901804647090533</v>
      </c>
      <c r="H94" s="52"/>
      <c r="I94" s="48"/>
      <c r="J94" s="48"/>
      <c r="K94" s="48"/>
      <c r="L94" s="48"/>
      <c r="M94" s="48"/>
      <c r="N94" s="48"/>
      <c r="O94" s="48"/>
    </row>
    <row r="95" spans="1:15" s="40" customFormat="1" x14ac:dyDescent="0.25">
      <c r="A95" s="49" t="s">
        <v>144</v>
      </c>
      <c r="B95" s="50" t="s">
        <v>44</v>
      </c>
      <c r="C95" s="51" t="s">
        <v>24</v>
      </c>
      <c r="D95" s="52">
        <f t="shared" si="12"/>
        <v>171.06117155324773</v>
      </c>
      <c r="E95" s="52">
        <f>E32-E47</f>
        <v>-43.255694049117665</v>
      </c>
      <c r="F95" s="52">
        <f t="shared" si="8"/>
        <v>-214.3168656023654</v>
      </c>
      <c r="G95" s="53">
        <f t="shared" si="9"/>
        <v>-1.2528668175036617</v>
      </c>
      <c r="H95" s="52"/>
      <c r="I95" s="48"/>
      <c r="J95" s="48"/>
      <c r="K95" s="48"/>
      <c r="L95" s="48"/>
      <c r="M95" s="48"/>
      <c r="N95" s="48"/>
      <c r="O95" s="48"/>
    </row>
    <row r="96" spans="1:15" s="40" customFormat="1" ht="15.75" hidden="1" customHeight="1" outlineLevel="1" x14ac:dyDescent="0.25">
      <c r="A96" s="49" t="s">
        <v>145</v>
      </c>
      <c r="B96" s="50" t="s">
        <v>46</v>
      </c>
      <c r="C96" s="51" t="s">
        <v>24</v>
      </c>
      <c r="D96" s="52" t="s">
        <v>27</v>
      </c>
      <c r="E96" s="58" t="s">
        <v>27</v>
      </c>
      <c r="F96" s="52" t="e">
        <f t="shared" si="8"/>
        <v>#VALUE!</v>
      </c>
      <c r="G96" s="53">
        <f t="shared" si="9"/>
        <v>0</v>
      </c>
      <c r="H96" s="52"/>
      <c r="I96" s="48"/>
      <c r="J96" s="48"/>
      <c r="K96" s="48"/>
      <c r="L96" s="48"/>
      <c r="M96" s="48"/>
      <c r="N96" s="48"/>
      <c r="O96" s="48"/>
    </row>
    <row r="97" spans="1:15" s="40" customFormat="1" ht="31.5" hidden="1" customHeight="1" outlineLevel="1" x14ac:dyDescent="0.25">
      <c r="A97" s="49" t="s">
        <v>146</v>
      </c>
      <c r="B97" s="54" t="s">
        <v>48</v>
      </c>
      <c r="C97" s="51" t="s">
        <v>24</v>
      </c>
      <c r="D97" s="52" t="s">
        <v>27</v>
      </c>
      <c r="E97" s="58" t="s">
        <v>27</v>
      </c>
      <c r="F97" s="52" t="e">
        <f t="shared" si="8"/>
        <v>#VALUE!</v>
      </c>
      <c r="G97" s="53">
        <f t="shared" si="9"/>
        <v>0</v>
      </c>
      <c r="H97" s="52"/>
      <c r="I97" s="48"/>
      <c r="J97" s="48"/>
      <c r="K97" s="48"/>
      <c r="L97" s="48"/>
      <c r="M97" s="48"/>
      <c r="N97" s="48"/>
      <c r="O97" s="48"/>
    </row>
    <row r="98" spans="1:15" s="40" customFormat="1" ht="15.75" hidden="1" customHeight="1" outlineLevel="1" x14ac:dyDescent="0.25">
      <c r="A98" s="49" t="s">
        <v>147</v>
      </c>
      <c r="B98" s="59" t="s">
        <v>50</v>
      </c>
      <c r="C98" s="51" t="s">
        <v>24</v>
      </c>
      <c r="D98" s="52" t="s">
        <v>27</v>
      </c>
      <c r="E98" s="58" t="s">
        <v>27</v>
      </c>
      <c r="F98" s="52" t="e">
        <f t="shared" si="8"/>
        <v>#VALUE!</v>
      </c>
      <c r="G98" s="53">
        <f t="shared" si="9"/>
        <v>0</v>
      </c>
      <c r="H98" s="52"/>
      <c r="I98" s="48"/>
      <c r="J98" s="48"/>
      <c r="K98" s="48"/>
      <c r="L98" s="48"/>
      <c r="M98" s="48"/>
      <c r="N98" s="48"/>
      <c r="O98" s="48"/>
    </row>
    <row r="99" spans="1:15" s="40" customFormat="1" ht="15.75" hidden="1" customHeight="1" outlineLevel="1" x14ac:dyDescent="0.25">
      <c r="A99" s="49" t="s">
        <v>148</v>
      </c>
      <c r="B99" s="56" t="s">
        <v>52</v>
      </c>
      <c r="C99" s="51" t="s">
        <v>24</v>
      </c>
      <c r="D99" s="52" t="s">
        <v>27</v>
      </c>
      <c r="E99" s="58" t="s">
        <v>27</v>
      </c>
      <c r="F99" s="52" t="e">
        <f t="shared" si="8"/>
        <v>#VALUE!</v>
      </c>
      <c r="G99" s="53">
        <f t="shared" si="9"/>
        <v>0</v>
      </c>
      <c r="H99" s="52"/>
      <c r="I99" s="48"/>
      <c r="J99" s="48"/>
      <c r="K99" s="48"/>
      <c r="L99" s="48"/>
      <c r="M99" s="48"/>
      <c r="N99" s="48"/>
      <c r="O99" s="48"/>
    </row>
    <row r="100" spans="1:15" s="40" customFormat="1" collapsed="1" x14ac:dyDescent="0.25">
      <c r="A100" s="49" t="s">
        <v>149</v>
      </c>
      <c r="B100" s="50" t="s">
        <v>54</v>
      </c>
      <c r="C100" s="51" t="s">
        <v>24</v>
      </c>
      <c r="D100" s="52">
        <f t="shared" ref="D100:E100" si="13">D37-D52</f>
        <v>11.648454706081637</v>
      </c>
      <c r="E100" s="52">
        <f t="shared" si="13"/>
        <v>2.920605083333335</v>
      </c>
      <c r="F100" s="52">
        <f t="shared" si="8"/>
        <v>-8.7278496227483018</v>
      </c>
      <c r="G100" s="53">
        <f t="shared" si="9"/>
        <v>-0.74927102718539207</v>
      </c>
      <c r="H100" s="52"/>
      <c r="I100" s="48"/>
      <c r="J100" s="48"/>
      <c r="K100" s="48"/>
      <c r="L100" s="48"/>
      <c r="M100" s="48"/>
      <c r="N100" s="48"/>
      <c r="O100" s="48"/>
    </row>
    <row r="101" spans="1:15" s="40" customFormat="1" x14ac:dyDescent="0.25">
      <c r="A101" s="49" t="s">
        <v>150</v>
      </c>
      <c r="B101" s="81" t="s">
        <v>151</v>
      </c>
      <c r="C101" s="51" t="s">
        <v>24</v>
      </c>
      <c r="D101" s="52">
        <f t="shared" ref="D101:E101" si="14">D102-D110</f>
        <v>-130.35116675404151</v>
      </c>
      <c r="E101" s="52">
        <f t="shared" si="14"/>
        <v>-5239.8560697300036</v>
      </c>
      <c r="F101" s="52">
        <f t="shared" si="8"/>
        <v>-5109.5049029759621</v>
      </c>
      <c r="G101" s="53">
        <f t="shared" si="9"/>
        <v>39.19799899157821</v>
      </c>
      <c r="H101" s="52"/>
      <c r="I101" s="48"/>
      <c r="J101" s="48"/>
      <c r="K101" s="48"/>
      <c r="L101" s="48"/>
      <c r="M101" s="48"/>
      <c r="N101" s="48"/>
      <c r="O101" s="48"/>
    </row>
    <row r="102" spans="1:15" s="40" customFormat="1" ht="38.25" x14ac:dyDescent="0.25">
      <c r="A102" s="49" t="s">
        <v>152</v>
      </c>
      <c r="B102" s="54" t="s">
        <v>153</v>
      </c>
      <c r="C102" s="51" t="s">
        <v>24</v>
      </c>
      <c r="D102" s="52">
        <v>711.75718446029316</v>
      </c>
      <c r="E102" s="52">
        <v>4573.884577549994</v>
      </c>
      <c r="F102" s="52">
        <f t="shared" si="8"/>
        <v>3862.1273930897009</v>
      </c>
      <c r="G102" s="53">
        <f t="shared" si="9"/>
        <v>5.4261867353235793</v>
      </c>
      <c r="H102" s="82" t="s">
        <v>154</v>
      </c>
      <c r="I102" s="48"/>
      <c r="J102" s="48"/>
      <c r="K102" s="48"/>
      <c r="L102" s="48"/>
      <c r="M102" s="48"/>
      <c r="N102" s="48"/>
      <c r="O102" s="48"/>
    </row>
    <row r="103" spans="1:15" s="40" customFormat="1" x14ac:dyDescent="0.25">
      <c r="A103" s="49" t="s">
        <v>155</v>
      </c>
      <c r="B103" s="59" t="s">
        <v>156</v>
      </c>
      <c r="C103" s="51" t="s">
        <v>24</v>
      </c>
      <c r="D103" s="52">
        <v>0</v>
      </c>
      <c r="E103" s="52">
        <v>0</v>
      </c>
      <c r="F103" s="52">
        <f t="shared" si="8"/>
        <v>0</v>
      </c>
      <c r="G103" s="53">
        <f t="shared" si="9"/>
        <v>0</v>
      </c>
      <c r="H103" s="83"/>
      <c r="I103" s="48"/>
      <c r="J103" s="48"/>
      <c r="K103" s="48"/>
      <c r="L103" s="48"/>
      <c r="M103" s="48"/>
      <c r="N103" s="48"/>
      <c r="O103" s="48"/>
    </row>
    <row r="104" spans="1:15" s="40" customFormat="1" x14ac:dyDescent="0.25">
      <c r="A104" s="49" t="s">
        <v>157</v>
      </c>
      <c r="B104" s="59" t="s">
        <v>158</v>
      </c>
      <c r="C104" s="51" t="s">
        <v>24</v>
      </c>
      <c r="D104" s="52">
        <v>77.168099999999995</v>
      </c>
      <c r="E104" s="52">
        <v>265.96365909999997</v>
      </c>
      <c r="F104" s="52">
        <f t="shared" si="8"/>
        <v>188.79555909999999</v>
      </c>
      <c r="G104" s="53">
        <f t="shared" si="9"/>
        <v>2.4465492748946782</v>
      </c>
      <c r="H104" s="83"/>
      <c r="I104" s="48"/>
      <c r="J104" s="48"/>
      <c r="K104" s="48"/>
      <c r="L104" s="48"/>
      <c r="M104" s="48"/>
      <c r="N104" s="48"/>
      <c r="O104" s="48"/>
    </row>
    <row r="105" spans="1:15" s="40" customFormat="1" x14ac:dyDescent="0.25">
      <c r="A105" s="49" t="s">
        <v>159</v>
      </c>
      <c r="B105" s="59" t="s">
        <v>160</v>
      </c>
      <c r="C105" s="51" t="s">
        <v>24</v>
      </c>
      <c r="D105" s="52">
        <f>D106</f>
        <v>41.267347783058767</v>
      </c>
      <c r="E105" s="52">
        <v>3646.9930251199944</v>
      </c>
      <c r="F105" s="52">
        <f t="shared" si="8"/>
        <v>3605.7256773369354</v>
      </c>
      <c r="G105" s="53">
        <f t="shared" si="9"/>
        <v>87.37478590318257</v>
      </c>
      <c r="H105" s="82"/>
      <c r="I105" s="48"/>
      <c r="J105" s="48"/>
      <c r="K105" s="48"/>
      <c r="L105" s="48"/>
      <c r="M105" s="48"/>
      <c r="N105" s="48"/>
      <c r="O105" s="48"/>
    </row>
    <row r="106" spans="1:15" s="40" customFormat="1" ht="38.25" x14ac:dyDescent="0.25">
      <c r="A106" s="49" t="s">
        <v>161</v>
      </c>
      <c r="B106" s="61" t="s">
        <v>162</v>
      </c>
      <c r="C106" s="51" t="s">
        <v>24</v>
      </c>
      <c r="D106" s="52">
        <v>41.267347783058767</v>
      </c>
      <c r="E106" s="52">
        <v>3638.4967086399943</v>
      </c>
      <c r="F106" s="52">
        <f t="shared" si="8"/>
        <v>3597.2293608569353</v>
      </c>
      <c r="G106" s="53">
        <f t="shared" si="9"/>
        <v>87.168901179873842</v>
      </c>
      <c r="H106" s="82" t="s">
        <v>154</v>
      </c>
      <c r="I106" s="48"/>
      <c r="J106" s="48"/>
      <c r="K106" s="48"/>
      <c r="L106" s="48"/>
      <c r="M106" s="48"/>
      <c r="N106" s="48"/>
      <c r="O106" s="48"/>
    </row>
    <row r="107" spans="1:15" s="40" customFormat="1" x14ac:dyDescent="0.25">
      <c r="A107" s="49" t="s">
        <v>163</v>
      </c>
      <c r="B107" s="56" t="s">
        <v>164</v>
      </c>
      <c r="C107" s="51" t="s">
        <v>24</v>
      </c>
      <c r="D107" s="52">
        <f>D102-D103-D104-D105</f>
        <v>593.32173667723441</v>
      </c>
      <c r="E107" s="52">
        <f>E102-E103-E104-E105</f>
        <v>660.92789332999973</v>
      </c>
      <c r="F107" s="52">
        <f t="shared" si="8"/>
        <v>67.606156652765321</v>
      </c>
      <c r="G107" s="53">
        <f t="shared" si="9"/>
        <v>0.11394518770099081</v>
      </c>
      <c r="H107" s="82"/>
      <c r="I107" s="48"/>
      <c r="J107" s="48"/>
      <c r="K107" s="48"/>
      <c r="L107" s="48"/>
      <c r="M107" s="48"/>
      <c r="N107" s="48"/>
      <c r="O107" s="48"/>
    </row>
    <row r="108" spans="1:15" s="40" customFormat="1" x14ac:dyDescent="0.25">
      <c r="A108" s="49" t="s">
        <v>165</v>
      </c>
      <c r="B108" s="56" t="s">
        <v>166</v>
      </c>
      <c r="C108" s="51" t="s">
        <v>24</v>
      </c>
      <c r="D108" s="64">
        <v>0</v>
      </c>
      <c r="E108" s="64">
        <v>0</v>
      </c>
      <c r="F108" s="64">
        <f t="shared" si="8"/>
        <v>0</v>
      </c>
      <c r="G108" s="65">
        <f t="shared" si="9"/>
        <v>0</v>
      </c>
      <c r="H108" s="82"/>
      <c r="I108" s="48"/>
      <c r="J108" s="48"/>
      <c r="K108" s="48"/>
      <c r="L108" s="48"/>
      <c r="M108" s="48"/>
      <c r="N108" s="48"/>
      <c r="O108" s="48"/>
    </row>
    <row r="109" spans="1:15" s="40" customFormat="1" x14ac:dyDescent="0.25">
      <c r="A109" s="49" t="s">
        <v>167</v>
      </c>
      <c r="B109" s="56" t="s">
        <v>168</v>
      </c>
      <c r="C109" s="51" t="s">
        <v>24</v>
      </c>
      <c r="D109" s="64">
        <v>0</v>
      </c>
      <c r="E109" s="64">
        <v>0</v>
      </c>
      <c r="F109" s="64">
        <f t="shared" si="8"/>
        <v>0</v>
      </c>
      <c r="G109" s="65">
        <f t="shared" si="9"/>
        <v>0</v>
      </c>
      <c r="H109" s="64"/>
      <c r="I109" s="48"/>
      <c r="J109" s="48"/>
      <c r="K109" s="48"/>
      <c r="L109" s="48"/>
      <c r="M109" s="48"/>
      <c r="N109" s="48"/>
      <c r="O109" s="48"/>
    </row>
    <row r="110" spans="1:15" s="40" customFormat="1" ht="38.25" x14ac:dyDescent="0.25">
      <c r="A110" s="49" t="s">
        <v>169</v>
      </c>
      <c r="B110" s="60" t="s">
        <v>119</v>
      </c>
      <c r="C110" s="51" t="s">
        <v>24</v>
      </c>
      <c r="D110" s="52">
        <v>842.10835121433468</v>
      </c>
      <c r="E110" s="52">
        <v>9813.7406472799976</v>
      </c>
      <c r="F110" s="52">
        <f t="shared" si="8"/>
        <v>8971.6322960656635</v>
      </c>
      <c r="G110" s="53">
        <f t="shared" si="9"/>
        <v>10.653774283473636</v>
      </c>
      <c r="H110" s="82" t="s">
        <v>170</v>
      </c>
      <c r="I110" s="48"/>
      <c r="J110" s="48"/>
      <c r="K110" s="48"/>
      <c r="L110" s="48"/>
      <c r="M110" s="48"/>
      <c r="N110" s="48"/>
      <c r="O110" s="48"/>
    </row>
    <row r="111" spans="1:15" s="40" customFormat="1" x14ac:dyDescent="0.25">
      <c r="A111" s="49" t="s">
        <v>171</v>
      </c>
      <c r="B111" s="56" t="s">
        <v>172</v>
      </c>
      <c r="C111" s="51" t="s">
        <v>24</v>
      </c>
      <c r="D111" s="52">
        <v>3.9086999999999996</v>
      </c>
      <c r="E111" s="52">
        <v>4.4831465499999998</v>
      </c>
      <c r="F111" s="52">
        <f t="shared" si="8"/>
        <v>0.57444655000000022</v>
      </c>
      <c r="G111" s="53">
        <f t="shared" si="9"/>
        <v>0.14696613963721961</v>
      </c>
      <c r="H111" s="52"/>
      <c r="I111" s="48"/>
      <c r="J111" s="48"/>
      <c r="K111" s="48"/>
      <c r="L111" s="48"/>
      <c r="M111" s="48"/>
      <c r="N111" s="48"/>
      <c r="O111" s="48"/>
    </row>
    <row r="112" spans="1:15" s="40" customFormat="1" x14ac:dyDescent="0.25">
      <c r="A112" s="49" t="s">
        <v>173</v>
      </c>
      <c r="B112" s="56" t="s">
        <v>174</v>
      </c>
      <c r="C112" s="51" t="s">
        <v>24</v>
      </c>
      <c r="D112" s="52">
        <v>0</v>
      </c>
      <c r="E112" s="52">
        <v>13.507911460000001</v>
      </c>
      <c r="F112" s="52">
        <f t="shared" si="8"/>
        <v>13.507911460000001</v>
      </c>
      <c r="G112" s="53">
        <f t="shared" si="9"/>
        <v>0</v>
      </c>
      <c r="H112" s="52"/>
      <c r="I112" s="48"/>
      <c r="J112" s="48"/>
      <c r="K112" s="48"/>
      <c r="L112" s="48"/>
      <c r="M112" s="48"/>
      <c r="N112" s="48"/>
      <c r="O112" s="48"/>
    </row>
    <row r="113" spans="1:15" s="40" customFormat="1" x14ac:dyDescent="0.25">
      <c r="A113" s="49" t="s">
        <v>175</v>
      </c>
      <c r="B113" s="56" t="s">
        <v>176</v>
      </c>
      <c r="C113" s="51" t="s">
        <v>24</v>
      </c>
      <c r="D113" s="64">
        <v>0</v>
      </c>
      <c r="E113" s="64">
        <v>1.84230852</v>
      </c>
      <c r="F113" s="64">
        <f t="shared" si="8"/>
        <v>1.84230852</v>
      </c>
      <c r="G113" s="65">
        <f t="shared" si="9"/>
        <v>0</v>
      </c>
      <c r="H113" s="64"/>
      <c r="I113" s="48"/>
      <c r="J113" s="48"/>
      <c r="K113" s="48"/>
      <c r="L113" s="48"/>
      <c r="M113" s="48"/>
      <c r="N113" s="48"/>
      <c r="O113" s="48"/>
    </row>
    <row r="114" spans="1:15" s="40" customFormat="1" x14ac:dyDescent="0.25">
      <c r="A114" s="49" t="s">
        <v>177</v>
      </c>
      <c r="B114" s="56" t="s">
        <v>178</v>
      </c>
      <c r="C114" s="51" t="s">
        <v>24</v>
      </c>
      <c r="D114" s="52">
        <f>D115</f>
        <v>798.26922434225435</v>
      </c>
      <c r="E114" s="52">
        <v>4520.8290268199989</v>
      </c>
      <c r="F114" s="52">
        <f t="shared" si="8"/>
        <v>3722.5598024777446</v>
      </c>
      <c r="G114" s="53">
        <f t="shared" si="9"/>
        <v>4.6632886361678318</v>
      </c>
      <c r="H114" s="52"/>
      <c r="I114" s="48"/>
      <c r="J114" s="48"/>
      <c r="K114" s="48"/>
      <c r="L114" s="48"/>
      <c r="M114" s="48"/>
      <c r="N114" s="48"/>
      <c r="O114" s="48"/>
    </row>
    <row r="115" spans="1:15" s="40" customFormat="1" ht="38.25" x14ac:dyDescent="0.25">
      <c r="A115" s="49" t="s">
        <v>179</v>
      </c>
      <c r="B115" s="61" t="s">
        <v>180</v>
      </c>
      <c r="C115" s="51" t="s">
        <v>24</v>
      </c>
      <c r="D115" s="52">
        <v>798.26922434225435</v>
      </c>
      <c r="E115" s="52">
        <v>4497.7134424399992</v>
      </c>
      <c r="F115" s="52">
        <f t="shared" si="8"/>
        <v>3699.4442180977449</v>
      </c>
      <c r="G115" s="53">
        <f t="shared" si="9"/>
        <v>4.6343315078267686</v>
      </c>
      <c r="H115" s="82" t="s">
        <v>170</v>
      </c>
      <c r="I115" s="48"/>
      <c r="J115" s="48"/>
      <c r="K115" s="48"/>
      <c r="L115" s="48"/>
      <c r="M115" s="48"/>
      <c r="N115" s="48"/>
      <c r="O115" s="48"/>
    </row>
    <row r="116" spans="1:15" s="40" customFormat="1" x14ac:dyDescent="0.25">
      <c r="A116" s="49" t="s">
        <v>181</v>
      </c>
      <c r="B116" s="61" t="s">
        <v>182</v>
      </c>
      <c r="C116" s="51" t="s">
        <v>24</v>
      </c>
      <c r="D116" s="64">
        <v>0</v>
      </c>
      <c r="E116" s="64">
        <v>0</v>
      </c>
      <c r="F116" s="64">
        <f t="shared" si="8"/>
        <v>0</v>
      </c>
      <c r="G116" s="65">
        <f t="shared" si="9"/>
        <v>0</v>
      </c>
      <c r="H116" s="64"/>
      <c r="I116" s="48"/>
      <c r="J116" s="48"/>
      <c r="K116" s="48"/>
      <c r="L116" s="48"/>
      <c r="M116" s="48"/>
      <c r="N116" s="48"/>
      <c r="O116" s="48"/>
    </row>
    <row r="117" spans="1:15" s="40" customFormat="1" x14ac:dyDescent="0.25">
      <c r="A117" s="49" t="s">
        <v>183</v>
      </c>
      <c r="B117" s="56" t="s">
        <v>184</v>
      </c>
      <c r="C117" s="51" t="s">
        <v>24</v>
      </c>
      <c r="D117" s="52">
        <f>D110-D111-D112-D114</f>
        <v>39.930426872080375</v>
      </c>
      <c r="E117" s="52">
        <f>E110-E111-E112-E113-E114-E116</f>
        <v>5273.0782539300008</v>
      </c>
      <c r="F117" s="52">
        <f t="shared" si="8"/>
        <v>5233.14782705792</v>
      </c>
      <c r="G117" s="53">
        <f t="shared" si="9"/>
        <v>131.05664619671202</v>
      </c>
      <c r="H117" s="82" t="s">
        <v>185</v>
      </c>
      <c r="I117" s="48"/>
      <c r="J117" s="48"/>
      <c r="K117" s="48"/>
      <c r="L117" s="48"/>
      <c r="M117" s="48"/>
      <c r="N117" s="48"/>
      <c r="O117" s="48"/>
    </row>
    <row r="118" spans="1:15" s="40" customFormat="1" x14ac:dyDescent="0.25">
      <c r="A118" s="49" t="s">
        <v>186</v>
      </c>
      <c r="B118" s="56" t="s">
        <v>187</v>
      </c>
      <c r="C118" s="51" t="s">
        <v>24</v>
      </c>
      <c r="D118" s="64">
        <v>0</v>
      </c>
      <c r="E118" s="64">
        <v>0</v>
      </c>
      <c r="F118" s="64">
        <f t="shared" si="8"/>
        <v>0</v>
      </c>
      <c r="G118" s="65">
        <f t="shared" si="9"/>
        <v>0</v>
      </c>
      <c r="H118" s="64"/>
      <c r="I118" s="48"/>
      <c r="J118" s="48"/>
      <c r="K118" s="48"/>
      <c r="L118" s="48"/>
      <c r="M118" s="48"/>
      <c r="N118" s="48"/>
      <c r="O118" s="48"/>
    </row>
    <row r="119" spans="1:15" s="40" customFormat="1" x14ac:dyDescent="0.25">
      <c r="A119" s="49" t="s">
        <v>188</v>
      </c>
      <c r="B119" s="56" t="s">
        <v>189</v>
      </c>
      <c r="C119" s="51" t="s">
        <v>24</v>
      </c>
      <c r="D119" s="64">
        <v>0</v>
      </c>
      <c r="E119" s="64">
        <v>0</v>
      </c>
      <c r="F119" s="64">
        <f t="shared" si="8"/>
        <v>0</v>
      </c>
      <c r="G119" s="65">
        <f t="shared" si="9"/>
        <v>0</v>
      </c>
      <c r="H119" s="64"/>
      <c r="I119" s="48"/>
      <c r="J119" s="48"/>
      <c r="K119" s="48"/>
      <c r="L119" s="48"/>
      <c r="M119" s="48"/>
      <c r="N119" s="48"/>
      <c r="O119" s="48"/>
    </row>
    <row r="120" spans="1:15" s="40" customFormat="1" x14ac:dyDescent="0.25">
      <c r="A120" s="49" t="s">
        <v>190</v>
      </c>
      <c r="B120" s="81" t="s">
        <v>191</v>
      </c>
      <c r="C120" s="51" t="s">
        <v>24</v>
      </c>
      <c r="D120" s="52">
        <f t="shared" ref="D120:E120" si="15">D86+D101</f>
        <v>2293.8377355730636</v>
      </c>
      <c r="E120" s="52">
        <f t="shared" si="15"/>
        <v>-6298.4082110092295</v>
      </c>
      <c r="F120" s="52">
        <f t="shared" si="8"/>
        <v>-8592.245946582294</v>
      </c>
      <c r="G120" s="53">
        <f t="shared" si="9"/>
        <v>-3.7457950112742893</v>
      </c>
      <c r="H120" s="52"/>
      <c r="I120" s="48"/>
      <c r="J120" s="48"/>
      <c r="K120" s="48"/>
      <c r="L120" s="48"/>
      <c r="M120" s="48"/>
      <c r="N120" s="48"/>
      <c r="O120" s="48"/>
    </row>
    <row r="121" spans="1:15" s="40" customFormat="1" ht="31.5" hidden="1" customHeight="1" outlineLevel="1" x14ac:dyDescent="0.25">
      <c r="A121" s="49" t="s">
        <v>192</v>
      </c>
      <c r="B121" s="54" t="s">
        <v>26</v>
      </c>
      <c r="C121" s="51" t="s">
        <v>24</v>
      </c>
      <c r="D121" s="52" t="s">
        <v>27</v>
      </c>
      <c r="E121" s="58" t="s">
        <v>27</v>
      </c>
      <c r="F121" s="52" t="e">
        <f t="shared" si="8"/>
        <v>#VALUE!</v>
      </c>
      <c r="G121" s="53">
        <f t="shared" si="9"/>
        <v>0</v>
      </c>
      <c r="H121" s="52"/>
      <c r="I121" s="48"/>
      <c r="J121" s="48"/>
      <c r="K121" s="48"/>
      <c r="L121" s="48"/>
      <c r="M121" s="48"/>
      <c r="N121" s="48"/>
      <c r="O121" s="48"/>
    </row>
    <row r="122" spans="1:15" s="40" customFormat="1" ht="31.5" hidden="1" customHeight="1" outlineLevel="1" x14ac:dyDescent="0.25">
      <c r="A122" s="49" t="s">
        <v>193</v>
      </c>
      <c r="B122" s="59" t="s">
        <v>29</v>
      </c>
      <c r="C122" s="51" t="s">
        <v>24</v>
      </c>
      <c r="D122" s="52" t="s">
        <v>27</v>
      </c>
      <c r="E122" s="58" t="s">
        <v>27</v>
      </c>
      <c r="F122" s="52" t="e">
        <f t="shared" si="8"/>
        <v>#VALUE!</v>
      </c>
      <c r="G122" s="53">
        <f t="shared" si="9"/>
        <v>0</v>
      </c>
      <c r="H122" s="52"/>
      <c r="I122" s="48"/>
      <c r="J122" s="48"/>
      <c r="K122" s="48"/>
      <c r="L122" s="48"/>
      <c r="M122" s="48"/>
      <c r="N122" s="48"/>
      <c r="O122" s="48"/>
    </row>
    <row r="123" spans="1:15" s="40" customFormat="1" ht="31.5" hidden="1" customHeight="1" outlineLevel="1" x14ac:dyDescent="0.25">
      <c r="A123" s="49" t="s">
        <v>194</v>
      </c>
      <c r="B123" s="59" t="s">
        <v>31</v>
      </c>
      <c r="C123" s="51" t="s">
        <v>24</v>
      </c>
      <c r="D123" s="52" t="s">
        <v>27</v>
      </c>
      <c r="E123" s="58" t="s">
        <v>27</v>
      </c>
      <c r="F123" s="52" t="e">
        <f t="shared" si="8"/>
        <v>#VALUE!</v>
      </c>
      <c r="G123" s="53">
        <f t="shared" si="9"/>
        <v>0</v>
      </c>
      <c r="H123" s="52"/>
      <c r="I123" s="48"/>
      <c r="J123" s="48"/>
      <c r="K123" s="48"/>
      <c r="L123" s="48"/>
      <c r="M123" s="48"/>
      <c r="N123" s="48"/>
      <c r="O123" s="48"/>
    </row>
    <row r="124" spans="1:15" s="40" customFormat="1" ht="31.5" hidden="1" customHeight="1" outlineLevel="1" x14ac:dyDescent="0.25">
      <c r="A124" s="49" t="s">
        <v>195</v>
      </c>
      <c r="B124" s="59" t="s">
        <v>33</v>
      </c>
      <c r="C124" s="51" t="s">
        <v>24</v>
      </c>
      <c r="D124" s="52" t="s">
        <v>27</v>
      </c>
      <c r="E124" s="58" t="s">
        <v>27</v>
      </c>
      <c r="F124" s="52" t="e">
        <f t="shared" si="8"/>
        <v>#VALUE!</v>
      </c>
      <c r="G124" s="53">
        <f t="shared" si="9"/>
        <v>0</v>
      </c>
      <c r="H124" s="52"/>
      <c r="I124" s="48"/>
      <c r="J124" s="48"/>
      <c r="K124" s="48"/>
      <c r="L124" s="48"/>
      <c r="M124" s="48"/>
      <c r="N124" s="48"/>
      <c r="O124" s="48"/>
    </row>
    <row r="125" spans="1:15" s="40" customFormat="1" ht="15.75" hidden="1" customHeight="1" outlineLevel="1" x14ac:dyDescent="0.25">
      <c r="A125" s="49" t="s">
        <v>196</v>
      </c>
      <c r="B125" s="50" t="s">
        <v>35</v>
      </c>
      <c r="C125" s="51" t="s">
        <v>24</v>
      </c>
      <c r="D125" s="52" t="s">
        <v>27</v>
      </c>
      <c r="E125" s="58" t="s">
        <v>27</v>
      </c>
      <c r="F125" s="52" t="e">
        <f t="shared" si="8"/>
        <v>#VALUE!</v>
      </c>
      <c r="G125" s="53">
        <f t="shared" si="9"/>
        <v>0</v>
      </c>
      <c r="H125" s="52"/>
      <c r="I125" s="48"/>
      <c r="J125" s="48"/>
      <c r="K125" s="48"/>
      <c r="L125" s="48"/>
      <c r="M125" s="48"/>
      <c r="N125" s="48"/>
      <c r="O125" s="48"/>
    </row>
    <row r="126" spans="1:15" s="40" customFormat="1" collapsed="1" x14ac:dyDescent="0.25">
      <c r="A126" s="49" t="s">
        <v>197</v>
      </c>
      <c r="B126" s="50" t="s">
        <v>37</v>
      </c>
      <c r="C126" s="51" t="s">
        <v>24</v>
      </c>
      <c r="D126" s="52">
        <v>-1015.2467574042287</v>
      </c>
      <c r="E126" s="52">
        <v>-5883.1181530464792</v>
      </c>
      <c r="F126" s="52">
        <f t="shared" si="8"/>
        <v>-4867.8713956422507</v>
      </c>
      <c r="G126" s="53">
        <f t="shared" si="9"/>
        <v>4.794766750192208</v>
      </c>
      <c r="H126" s="52"/>
      <c r="I126" s="48"/>
      <c r="J126" s="48"/>
      <c r="K126" s="48"/>
      <c r="L126" s="48"/>
      <c r="M126" s="48"/>
      <c r="N126" s="48"/>
      <c r="O126" s="48"/>
    </row>
    <row r="127" spans="1:15" s="40" customFormat="1" ht="15.75" hidden="1" customHeight="1" outlineLevel="1" x14ac:dyDescent="0.25">
      <c r="A127" s="49" t="s">
        <v>198</v>
      </c>
      <c r="B127" s="50" t="s">
        <v>39</v>
      </c>
      <c r="C127" s="51" t="s">
        <v>24</v>
      </c>
      <c r="D127" s="52" t="s">
        <v>27</v>
      </c>
      <c r="E127" s="52" t="s">
        <v>27</v>
      </c>
      <c r="F127" s="52" t="e">
        <f t="shared" si="8"/>
        <v>#VALUE!</v>
      </c>
      <c r="G127" s="53">
        <f t="shared" si="9"/>
        <v>0</v>
      </c>
      <c r="H127" s="52"/>
      <c r="I127" s="48"/>
      <c r="J127" s="48"/>
      <c r="K127" s="48"/>
      <c r="L127" s="48"/>
      <c r="M127" s="48"/>
      <c r="N127" s="48"/>
      <c r="O127" s="48"/>
    </row>
    <row r="128" spans="1:15" s="40" customFormat="1" collapsed="1" x14ac:dyDescent="0.25">
      <c r="A128" s="49" t="s">
        <v>199</v>
      </c>
      <c r="B128" s="50" t="s">
        <v>41</v>
      </c>
      <c r="C128" s="51" t="s">
        <v>24</v>
      </c>
      <c r="D128" s="52">
        <v>3386.4610165104768</v>
      </c>
      <c r="E128" s="52">
        <v>33.253473463040002</v>
      </c>
      <c r="F128" s="52">
        <f t="shared" si="8"/>
        <v>-3353.207543047437</v>
      </c>
      <c r="G128" s="53">
        <f t="shared" si="9"/>
        <v>-0.9901804647090533</v>
      </c>
      <c r="H128" s="52"/>
      <c r="I128" s="48"/>
      <c r="J128" s="48"/>
      <c r="K128" s="48"/>
      <c r="L128" s="48"/>
      <c r="M128" s="48"/>
      <c r="N128" s="48"/>
      <c r="O128" s="48"/>
    </row>
    <row r="129" spans="1:15" s="40" customFormat="1" x14ac:dyDescent="0.25">
      <c r="A129" s="49" t="s">
        <v>200</v>
      </c>
      <c r="B129" s="50" t="s">
        <v>44</v>
      </c>
      <c r="C129" s="51" t="s">
        <v>24</v>
      </c>
      <c r="D129" s="52">
        <v>-89.024978239268066</v>
      </c>
      <c r="E129" s="52">
        <v>-451.46413650912513</v>
      </c>
      <c r="F129" s="52">
        <f t="shared" si="8"/>
        <v>-362.43915826985705</v>
      </c>
      <c r="G129" s="53">
        <f t="shared" si="9"/>
        <v>4.0712074907308269</v>
      </c>
      <c r="H129" s="52"/>
      <c r="I129" s="48"/>
      <c r="J129" s="48"/>
      <c r="K129" s="48"/>
      <c r="L129" s="48"/>
      <c r="M129" s="48"/>
      <c r="N129" s="48"/>
      <c r="O129" s="48"/>
    </row>
    <row r="130" spans="1:15" s="40" customFormat="1" ht="15.75" hidden="1" customHeight="1" outlineLevel="1" x14ac:dyDescent="0.25">
      <c r="A130" s="49" t="s">
        <v>201</v>
      </c>
      <c r="B130" s="50" t="s">
        <v>46</v>
      </c>
      <c r="C130" s="51" t="s">
        <v>24</v>
      </c>
      <c r="D130" s="52" t="s">
        <v>27</v>
      </c>
      <c r="E130" s="52" t="s">
        <v>27</v>
      </c>
      <c r="F130" s="52" t="e">
        <f t="shared" si="8"/>
        <v>#VALUE!</v>
      </c>
      <c r="G130" s="53">
        <f t="shared" si="9"/>
        <v>0</v>
      </c>
      <c r="H130" s="52"/>
      <c r="I130" s="48"/>
      <c r="J130" s="48"/>
      <c r="K130" s="48"/>
      <c r="L130" s="48"/>
      <c r="M130" s="48"/>
      <c r="N130" s="48"/>
      <c r="O130" s="48"/>
    </row>
    <row r="131" spans="1:15" s="40" customFormat="1" ht="31.5" hidden="1" customHeight="1" outlineLevel="1" x14ac:dyDescent="0.25">
      <c r="A131" s="49" t="s">
        <v>202</v>
      </c>
      <c r="B131" s="54" t="s">
        <v>48</v>
      </c>
      <c r="C131" s="51" t="s">
        <v>24</v>
      </c>
      <c r="D131" s="52" t="s">
        <v>27</v>
      </c>
      <c r="E131" s="52" t="s">
        <v>27</v>
      </c>
      <c r="F131" s="52" t="e">
        <f t="shared" si="8"/>
        <v>#VALUE!</v>
      </c>
      <c r="G131" s="53">
        <f t="shared" si="9"/>
        <v>0</v>
      </c>
      <c r="H131" s="52"/>
      <c r="I131" s="48"/>
      <c r="J131" s="48"/>
      <c r="K131" s="48"/>
      <c r="L131" s="48"/>
      <c r="M131" s="48"/>
      <c r="N131" s="48"/>
      <c r="O131" s="48"/>
    </row>
    <row r="132" spans="1:15" s="40" customFormat="1" ht="15.75" hidden="1" customHeight="1" outlineLevel="1" x14ac:dyDescent="0.25">
      <c r="A132" s="49" t="s">
        <v>203</v>
      </c>
      <c r="B132" s="56" t="s">
        <v>50</v>
      </c>
      <c r="C132" s="51" t="s">
        <v>24</v>
      </c>
      <c r="D132" s="52" t="s">
        <v>27</v>
      </c>
      <c r="E132" s="52" t="s">
        <v>27</v>
      </c>
      <c r="F132" s="52" t="e">
        <f t="shared" si="8"/>
        <v>#VALUE!</v>
      </c>
      <c r="G132" s="53">
        <f t="shared" si="9"/>
        <v>0</v>
      </c>
      <c r="H132" s="52"/>
      <c r="I132" s="48"/>
      <c r="J132" s="48"/>
      <c r="K132" s="48"/>
      <c r="L132" s="48"/>
      <c r="M132" s="48"/>
      <c r="N132" s="48"/>
      <c r="O132" s="48"/>
    </row>
    <row r="133" spans="1:15" s="40" customFormat="1" ht="15.75" hidden="1" customHeight="1" outlineLevel="1" x14ac:dyDescent="0.25">
      <c r="A133" s="49" t="s">
        <v>204</v>
      </c>
      <c r="B133" s="56" t="s">
        <v>52</v>
      </c>
      <c r="C133" s="51" t="s">
        <v>24</v>
      </c>
      <c r="D133" s="52" t="s">
        <v>27</v>
      </c>
      <c r="E133" s="52" t="s">
        <v>27</v>
      </c>
      <c r="F133" s="52" t="e">
        <f t="shared" si="8"/>
        <v>#VALUE!</v>
      </c>
      <c r="G133" s="53">
        <f t="shared" si="9"/>
        <v>0</v>
      </c>
      <c r="H133" s="52"/>
      <c r="I133" s="48"/>
      <c r="J133" s="48"/>
      <c r="K133" s="48"/>
      <c r="L133" s="48"/>
      <c r="M133" s="48"/>
      <c r="N133" s="48"/>
      <c r="O133" s="48"/>
    </row>
    <row r="134" spans="1:15" s="40" customFormat="1" collapsed="1" x14ac:dyDescent="0.25">
      <c r="A134" s="49" t="s">
        <v>205</v>
      </c>
      <c r="B134" s="50" t="s">
        <v>54</v>
      </c>
      <c r="C134" s="51" t="s">
        <v>24</v>
      </c>
      <c r="D134" s="52">
        <v>11.64845470608164</v>
      </c>
      <c r="E134" s="52">
        <v>2.9206050833333319</v>
      </c>
      <c r="F134" s="52">
        <f t="shared" si="8"/>
        <v>-8.7278496227483089</v>
      </c>
      <c r="G134" s="53">
        <f t="shared" si="9"/>
        <v>-0.7492710271853924</v>
      </c>
      <c r="H134" s="52"/>
      <c r="I134" s="48"/>
      <c r="J134" s="48"/>
      <c r="K134" s="48"/>
      <c r="L134" s="48"/>
      <c r="M134" s="48"/>
      <c r="N134" s="48"/>
      <c r="O134" s="48"/>
    </row>
    <row r="135" spans="1:15" s="40" customFormat="1" x14ac:dyDescent="0.25">
      <c r="A135" s="49" t="s">
        <v>206</v>
      </c>
      <c r="B135" s="81" t="s">
        <v>207</v>
      </c>
      <c r="C135" s="51" t="s">
        <v>24</v>
      </c>
      <c r="D135" s="52">
        <f t="shared" ref="D135" si="16">D141+D143+D144+D149</f>
        <v>-5.0931703299284033E-14</v>
      </c>
      <c r="E135" s="52">
        <f>E141+E143+E144+E149</f>
        <v>8.4779999999999998</v>
      </c>
      <c r="F135" s="52">
        <f t="shared" si="8"/>
        <v>8.4780000000000513</v>
      </c>
      <c r="G135" s="53">
        <f>IFERROR(F135/D135,0)</f>
        <v>-166458206790803.13</v>
      </c>
      <c r="H135" s="52"/>
      <c r="I135" s="48"/>
      <c r="J135" s="48"/>
      <c r="K135" s="48"/>
      <c r="L135" s="48"/>
      <c r="M135" s="48"/>
      <c r="N135" s="48"/>
      <c r="O135" s="48"/>
    </row>
    <row r="136" spans="1:15" s="40" customFormat="1" ht="15.75" hidden="1" customHeight="1" outlineLevel="1" x14ac:dyDescent="0.25">
      <c r="A136" s="49" t="s">
        <v>208</v>
      </c>
      <c r="B136" s="50" t="s">
        <v>26</v>
      </c>
      <c r="C136" s="51" t="s">
        <v>24</v>
      </c>
      <c r="D136" s="52" t="s">
        <v>27</v>
      </c>
      <c r="E136" s="52" t="s">
        <v>27</v>
      </c>
      <c r="F136" s="52" t="e">
        <f t="shared" si="8"/>
        <v>#VALUE!</v>
      </c>
      <c r="G136" s="53">
        <f t="shared" si="9"/>
        <v>0</v>
      </c>
      <c r="H136" s="52"/>
      <c r="I136" s="48"/>
      <c r="J136" s="48"/>
      <c r="K136" s="48"/>
      <c r="L136" s="48"/>
      <c r="M136" s="48"/>
      <c r="N136" s="48"/>
      <c r="O136" s="48"/>
    </row>
    <row r="137" spans="1:15" s="40" customFormat="1" ht="31.5" hidden="1" customHeight="1" outlineLevel="1" x14ac:dyDescent="0.25">
      <c r="A137" s="49" t="s">
        <v>209</v>
      </c>
      <c r="B137" s="59" t="s">
        <v>29</v>
      </c>
      <c r="C137" s="51" t="s">
        <v>24</v>
      </c>
      <c r="D137" s="52" t="s">
        <v>27</v>
      </c>
      <c r="E137" s="52" t="s">
        <v>27</v>
      </c>
      <c r="F137" s="52" t="e">
        <f t="shared" si="8"/>
        <v>#VALUE!</v>
      </c>
      <c r="G137" s="53">
        <f t="shared" si="9"/>
        <v>0</v>
      </c>
      <c r="H137" s="52"/>
      <c r="I137" s="48"/>
      <c r="J137" s="48"/>
      <c r="K137" s="48"/>
      <c r="L137" s="48"/>
      <c r="M137" s="48"/>
      <c r="N137" s="48"/>
      <c r="O137" s="48"/>
    </row>
    <row r="138" spans="1:15" s="40" customFormat="1" ht="31.5" hidden="1" customHeight="1" outlineLevel="1" x14ac:dyDescent="0.25">
      <c r="A138" s="49" t="s">
        <v>210</v>
      </c>
      <c r="B138" s="59" t="s">
        <v>31</v>
      </c>
      <c r="C138" s="51" t="s">
        <v>24</v>
      </c>
      <c r="D138" s="52" t="s">
        <v>27</v>
      </c>
      <c r="E138" s="52" t="s">
        <v>27</v>
      </c>
      <c r="F138" s="52" t="e">
        <f t="shared" si="8"/>
        <v>#VALUE!</v>
      </c>
      <c r="G138" s="53">
        <f t="shared" si="9"/>
        <v>0</v>
      </c>
      <c r="H138" s="52"/>
      <c r="I138" s="48"/>
      <c r="J138" s="48"/>
      <c r="K138" s="48"/>
      <c r="L138" s="48"/>
      <c r="M138" s="48"/>
      <c r="N138" s="48"/>
      <c r="O138" s="48"/>
    </row>
    <row r="139" spans="1:15" s="40" customFormat="1" ht="31.5" hidden="1" customHeight="1" outlineLevel="1" x14ac:dyDescent="0.25">
      <c r="A139" s="49" t="s">
        <v>211</v>
      </c>
      <c r="B139" s="59" t="s">
        <v>33</v>
      </c>
      <c r="C139" s="51" t="s">
        <v>24</v>
      </c>
      <c r="D139" s="52" t="s">
        <v>27</v>
      </c>
      <c r="E139" s="52" t="s">
        <v>27</v>
      </c>
      <c r="F139" s="52" t="e">
        <f t="shared" si="8"/>
        <v>#VALUE!</v>
      </c>
      <c r="G139" s="53">
        <f t="shared" si="9"/>
        <v>0</v>
      </c>
      <c r="H139" s="52"/>
      <c r="I139" s="48"/>
      <c r="J139" s="48"/>
      <c r="K139" s="48"/>
      <c r="L139" s="48"/>
      <c r="M139" s="48"/>
      <c r="N139" s="48"/>
      <c r="O139" s="48"/>
    </row>
    <row r="140" spans="1:15" s="40" customFormat="1" ht="15.75" hidden="1" customHeight="1" outlineLevel="1" x14ac:dyDescent="0.25">
      <c r="A140" s="49" t="s">
        <v>212</v>
      </c>
      <c r="B140" s="60" t="s">
        <v>213</v>
      </c>
      <c r="C140" s="51" t="s">
        <v>24</v>
      </c>
      <c r="D140" s="52" t="s">
        <v>27</v>
      </c>
      <c r="E140" s="52" t="s">
        <v>27</v>
      </c>
      <c r="F140" s="52" t="e">
        <f t="shared" si="8"/>
        <v>#VALUE!</v>
      </c>
      <c r="G140" s="53">
        <f t="shared" si="9"/>
        <v>0</v>
      </c>
      <c r="H140" s="52"/>
      <c r="I140" s="48"/>
      <c r="J140" s="48"/>
      <c r="K140" s="48"/>
      <c r="L140" s="48"/>
      <c r="M140" s="48"/>
      <c r="N140" s="48"/>
      <c r="O140" s="48"/>
    </row>
    <row r="141" spans="1:15" s="40" customFormat="1" collapsed="1" x14ac:dyDescent="0.25">
      <c r="A141" s="49" t="s">
        <v>214</v>
      </c>
      <c r="B141" s="60" t="s">
        <v>215</v>
      </c>
      <c r="C141" s="51" t="s">
        <v>24</v>
      </c>
      <c r="D141" s="52">
        <v>-1.6298145055770874E-12</v>
      </c>
      <c r="E141" s="52">
        <v>0</v>
      </c>
      <c r="F141" s="52">
        <f t="shared" si="8"/>
        <v>1.6298145055770874E-12</v>
      </c>
      <c r="G141" s="53">
        <f t="shared" si="9"/>
        <v>-1</v>
      </c>
      <c r="H141" s="52"/>
      <c r="I141" s="48"/>
      <c r="J141" s="48"/>
      <c r="K141" s="48"/>
      <c r="L141" s="48"/>
      <c r="M141" s="48"/>
      <c r="N141" s="48"/>
      <c r="O141" s="48"/>
    </row>
    <row r="142" spans="1:15" s="40" customFormat="1" ht="15.75" hidden="1" customHeight="1" outlineLevel="1" x14ac:dyDescent="0.25">
      <c r="A142" s="49" t="s">
        <v>216</v>
      </c>
      <c r="B142" s="60" t="s">
        <v>217</v>
      </c>
      <c r="C142" s="51" t="s">
        <v>24</v>
      </c>
      <c r="D142" s="52" t="s">
        <v>27</v>
      </c>
      <c r="E142" s="52" t="s">
        <v>27</v>
      </c>
      <c r="F142" s="52" t="e">
        <f t="shared" si="8"/>
        <v>#VALUE!</v>
      </c>
      <c r="G142" s="53">
        <f t="shared" si="9"/>
        <v>0</v>
      </c>
      <c r="H142" s="52"/>
      <c r="I142" s="48"/>
      <c r="J142" s="48"/>
      <c r="K142" s="48"/>
      <c r="L142" s="48"/>
      <c r="M142" s="48"/>
      <c r="N142" s="48"/>
      <c r="O142" s="48"/>
    </row>
    <row r="143" spans="1:15" s="40" customFormat="1" collapsed="1" x14ac:dyDescent="0.25">
      <c r="A143" s="49" t="s">
        <v>218</v>
      </c>
      <c r="B143" s="60" t="s">
        <v>219</v>
      </c>
      <c r="C143" s="51" t="s">
        <v>24</v>
      </c>
      <c r="D143" s="52">
        <v>0</v>
      </c>
      <c r="E143" s="52">
        <v>6.6506946926080017</v>
      </c>
      <c r="F143" s="52">
        <f t="shared" si="8"/>
        <v>6.6506946926080017</v>
      </c>
      <c r="G143" s="53">
        <f t="shared" si="9"/>
        <v>0</v>
      </c>
      <c r="H143" s="52"/>
      <c r="I143" s="48"/>
      <c r="J143" s="48"/>
      <c r="K143" s="48"/>
      <c r="L143" s="48"/>
      <c r="M143" s="48"/>
      <c r="N143" s="48"/>
      <c r="O143" s="48"/>
    </row>
    <row r="144" spans="1:15" s="40" customFormat="1" x14ac:dyDescent="0.25">
      <c r="A144" s="49" t="s">
        <v>220</v>
      </c>
      <c r="B144" s="60" t="s">
        <v>221</v>
      </c>
      <c r="C144" s="51" t="s">
        <v>24</v>
      </c>
      <c r="D144" s="52">
        <v>1.57160684466362E-12</v>
      </c>
      <c r="E144" s="52">
        <v>1.2431842907253317</v>
      </c>
      <c r="F144" s="52">
        <f t="shared" si="8"/>
        <v>1.24318429072376</v>
      </c>
      <c r="G144" s="53">
        <f t="shared" si="9"/>
        <v>791027536527.33411</v>
      </c>
      <c r="H144" s="52"/>
      <c r="I144" s="48"/>
      <c r="J144" s="48"/>
      <c r="K144" s="48"/>
      <c r="L144" s="48"/>
      <c r="M144" s="48"/>
      <c r="N144" s="48"/>
      <c r="O144" s="48"/>
    </row>
    <row r="145" spans="1:15" s="40" customFormat="1" ht="15.75" hidden="1" customHeight="1" outlineLevel="1" x14ac:dyDescent="0.25">
      <c r="A145" s="49" t="s">
        <v>222</v>
      </c>
      <c r="B145" s="60" t="s">
        <v>223</v>
      </c>
      <c r="C145" s="51" t="s">
        <v>24</v>
      </c>
      <c r="D145" s="52" t="s">
        <v>27</v>
      </c>
      <c r="E145" s="52" t="s">
        <v>27</v>
      </c>
      <c r="F145" s="52" t="e">
        <f t="shared" si="8"/>
        <v>#VALUE!</v>
      </c>
      <c r="G145" s="53">
        <f t="shared" si="9"/>
        <v>0</v>
      </c>
      <c r="H145" s="52"/>
      <c r="I145" s="48"/>
      <c r="J145" s="48"/>
      <c r="K145" s="48"/>
      <c r="L145" s="48"/>
      <c r="M145" s="48"/>
      <c r="N145" s="48"/>
      <c r="O145" s="48"/>
    </row>
    <row r="146" spans="1:15" s="40" customFormat="1" ht="31.5" hidden="1" customHeight="1" outlineLevel="1" x14ac:dyDescent="0.25">
      <c r="A146" s="49" t="s">
        <v>224</v>
      </c>
      <c r="B146" s="60" t="s">
        <v>48</v>
      </c>
      <c r="C146" s="51" t="s">
        <v>24</v>
      </c>
      <c r="D146" s="52" t="s">
        <v>27</v>
      </c>
      <c r="E146" s="52" t="s">
        <v>27</v>
      </c>
      <c r="F146" s="52" t="e">
        <f t="shared" si="8"/>
        <v>#VALUE!</v>
      </c>
      <c r="G146" s="53">
        <f t="shared" si="9"/>
        <v>0</v>
      </c>
      <c r="H146" s="52"/>
      <c r="I146" s="48"/>
      <c r="J146" s="48"/>
      <c r="K146" s="48"/>
      <c r="L146" s="48"/>
      <c r="M146" s="48"/>
      <c r="N146" s="48"/>
      <c r="O146" s="48"/>
    </row>
    <row r="147" spans="1:15" s="40" customFormat="1" ht="15.75" hidden="1" customHeight="1" outlineLevel="1" x14ac:dyDescent="0.25">
      <c r="A147" s="49" t="s">
        <v>225</v>
      </c>
      <c r="B147" s="56" t="s">
        <v>226</v>
      </c>
      <c r="C147" s="51" t="s">
        <v>24</v>
      </c>
      <c r="D147" s="52" t="s">
        <v>27</v>
      </c>
      <c r="E147" s="52" t="s">
        <v>27</v>
      </c>
      <c r="F147" s="52" t="e">
        <f t="shared" ref="F147:F169" si="17">E147-D147</f>
        <v>#VALUE!</v>
      </c>
      <c r="G147" s="53">
        <f t="shared" ref="G147:G169" si="18">IFERROR(F147/D147,0)</f>
        <v>0</v>
      </c>
      <c r="H147" s="52"/>
      <c r="I147" s="48"/>
      <c r="J147" s="48"/>
      <c r="K147" s="48"/>
      <c r="L147" s="48"/>
      <c r="M147" s="48"/>
      <c r="N147" s="48"/>
      <c r="O147" s="48"/>
    </row>
    <row r="148" spans="1:15" s="40" customFormat="1" ht="15.75" hidden="1" customHeight="1" outlineLevel="1" x14ac:dyDescent="0.25">
      <c r="A148" s="49" t="s">
        <v>227</v>
      </c>
      <c r="B148" s="56" t="s">
        <v>52</v>
      </c>
      <c r="C148" s="51" t="s">
        <v>24</v>
      </c>
      <c r="D148" s="52" t="s">
        <v>27</v>
      </c>
      <c r="E148" s="52" t="s">
        <v>27</v>
      </c>
      <c r="F148" s="52" t="e">
        <f t="shared" si="17"/>
        <v>#VALUE!</v>
      </c>
      <c r="G148" s="53">
        <f t="shared" si="18"/>
        <v>0</v>
      </c>
      <c r="H148" s="52"/>
      <c r="I148" s="48"/>
      <c r="J148" s="48"/>
      <c r="K148" s="48"/>
      <c r="L148" s="48"/>
      <c r="M148" s="48"/>
      <c r="N148" s="48"/>
      <c r="O148" s="48"/>
    </row>
    <row r="149" spans="1:15" s="40" customFormat="1" collapsed="1" x14ac:dyDescent="0.25">
      <c r="A149" s="49" t="s">
        <v>228</v>
      </c>
      <c r="B149" s="60" t="s">
        <v>229</v>
      </c>
      <c r="C149" s="51" t="s">
        <v>24</v>
      </c>
      <c r="D149" s="52">
        <v>7.2759576141834261E-15</v>
      </c>
      <c r="E149" s="52">
        <v>0.58412101666666638</v>
      </c>
      <c r="F149" s="52">
        <f t="shared" si="17"/>
        <v>0.58412101666665905</v>
      </c>
      <c r="G149" s="53">
        <f t="shared" si="18"/>
        <v>80280981231666.281</v>
      </c>
      <c r="H149" s="52"/>
      <c r="I149" s="48"/>
      <c r="J149" s="48"/>
      <c r="K149" s="48"/>
      <c r="L149" s="48"/>
      <c r="M149" s="48"/>
      <c r="N149" s="48"/>
      <c r="O149" s="48"/>
    </row>
    <row r="150" spans="1:15" s="40" customFormat="1" ht="105" x14ac:dyDescent="0.25">
      <c r="A150" s="49" t="s">
        <v>230</v>
      </c>
      <c r="B150" s="81" t="s">
        <v>231</v>
      </c>
      <c r="C150" s="51" t="s">
        <v>24</v>
      </c>
      <c r="D150" s="52">
        <f t="shared" ref="D150:E150" si="19">D120-D135</f>
        <v>2293.8377355730636</v>
      </c>
      <c r="E150" s="52">
        <f t="shared" si="19"/>
        <v>-6306.8862110092296</v>
      </c>
      <c r="F150" s="52">
        <f t="shared" si="17"/>
        <v>-8600.7239465822931</v>
      </c>
      <c r="G150" s="53">
        <f t="shared" si="18"/>
        <v>-3.7494910006934714</v>
      </c>
      <c r="H150" s="55" t="s">
        <v>232</v>
      </c>
      <c r="I150" s="48"/>
      <c r="J150" s="48"/>
      <c r="K150" s="48"/>
      <c r="L150" s="48"/>
      <c r="M150" s="48"/>
      <c r="N150" s="48"/>
      <c r="O150" s="48"/>
    </row>
    <row r="151" spans="1:15" s="40" customFormat="1" ht="15.75" hidden="1" customHeight="1" outlineLevel="1" x14ac:dyDescent="0.25">
      <c r="A151" s="49" t="s">
        <v>233</v>
      </c>
      <c r="B151" s="50" t="s">
        <v>26</v>
      </c>
      <c r="C151" s="51" t="s">
        <v>24</v>
      </c>
      <c r="D151" s="52" t="s">
        <v>27</v>
      </c>
      <c r="E151" s="58" t="s">
        <v>27</v>
      </c>
      <c r="F151" s="52" t="e">
        <f t="shared" si="17"/>
        <v>#VALUE!</v>
      </c>
      <c r="G151" s="53">
        <f t="shared" si="18"/>
        <v>0</v>
      </c>
      <c r="H151" s="52"/>
      <c r="I151" s="48"/>
      <c r="J151" s="48"/>
      <c r="K151" s="48"/>
      <c r="L151" s="48"/>
      <c r="M151" s="48"/>
      <c r="N151" s="48"/>
      <c r="O151" s="48"/>
    </row>
    <row r="152" spans="1:15" s="40" customFormat="1" ht="31.5" hidden="1" customHeight="1" outlineLevel="1" x14ac:dyDescent="0.25">
      <c r="A152" s="49" t="s">
        <v>234</v>
      </c>
      <c r="B152" s="59" t="s">
        <v>29</v>
      </c>
      <c r="C152" s="51" t="s">
        <v>24</v>
      </c>
      <c r="D152" s="52" t="s">
        <v>27</v>
      </c>
      <c r="E152" s="58" t="s">
        <v>27</v>
      </c>
      <c r="F152" s="52" t="e">
        <f t="shared" si="17"/>
        <v>#VALUE!</v>
      </c>
      <c r="G152" s="53">
        <f t="shared" si="18"/>
        <v>0</v>
      </c>
      <c r="H152" s="52"/>
      <c r="I152" s="48"/>
      <c r="J152" s="48"/>
      <c r="K152" s="48"/>
      <c r="L152" s="48"/>
      <c r="M152" s="48"/>
      <c r="N152" s="48"/>
      <c r="O152" s="48"/>
    </row>
    <row r="153" spans="1:15" s="40" customFormat="1" ht="31.5" hidden="1" customHeight="1" outlineLevel="1" x14ac:dyDescent="0.25">
      <c r="A153" s="49" t="s">
        <v>235</v>
      </c>
      <c r="B153" s="59" t="s">
        <v>31</v>
      </c>
      <c r="C153" s="51" t="s">
        <v>24</v>
      </c>
      <c r="D153" s="52" t="s">
        <v>27</v>
      </c>
      <c r="E153" s="58" t="s">
        <v>27</v>
      </c>
      <c r="F153" s="52" t="e">
        <f t="shared" si="17"/>
        <v>#VALUE!</v>
      </c>
      <c r="G153" s="53">
        <f t="shared" si="18"/>
        <v>0</v>
      </c>
      <c r="H153" s="52"/>
      <c r="I153" s="48"/>
      <c r="J153" s="48"/>
      <c r="K153" s="48"/>
      <c r="L153" s="48"/>
      <c r="M153" s="48"/>
      <c r="N153" s="48"/>
      <c r="O153" s="48"/>
    </row>
    <row r="154" spans="1:15" s="40" customFormat="1" ht="31.5" hidden="1" customHeight="1" outlineLevel="1" x14ac:dyDescent="0.25">
      <c r="A154" s="49" t="s">
        <v>236</v>
      </c>
      <c r="B154" s="59" t="s">
        <v>33</v>
      </c>
      <c r="C154" s="51" t="s">
        <v>24</v>
      </c>
      <c r="D154" s="52" t="s">
        <v>27</v>
      </c>
      <c r="E154" s="58" t="s">
        <v>27</v>
      </c>
      <c r="F154" s="52" t="e">
        <f t="shared" si="17"/>
        <v>#VALUE!</v>
      </c>
      <c r="G154" s="53">
        <f t="shared" si="18"/>
        <v>0</v>
      </c>
      <c r="H154" s="52"/>
      <c r="I154" s="48"/>
      <c r="J154" s="48"/>
      <c r="K154" s="48"/>
      <c r="L154" s="48"/>
      <c r="M154" s="48"/>
      <c r="N154" s="48"/>
      <c r="O154" s="48"/>
    </row>
    <row r="155" spans="1:15" s="40" customFormat="1" ht="15.75" hidden="1" customHeight="1" outlineLevel="1" x14ac:dyDescent="0.25">
      <c r="A155" s="49" t="s">
        <v>237</v>
      </c>
      <c r="B155" s="50" t="s">
        <v>35</v>
      </c>
      <c r="C155" s="51" t="s">
        <v>24</v>
      </c>
      <c r="D155" s="52" t="s">
        <v>27</v>
      </c>
      <c r="E155" s="58" t="s">
        <v>27</v>
      </c>
      <c r="F155" s="52" t="e">
        <f t="shared" si="17"/>
        <v>#VALUE!</v>
      </c>
      <c r="G155" s="53">
        <f t="shared" si="18"/>
        <v>0</v>
      </c>
      <c r="H155" s="52"/>
      <c r="I155" s="48"/>
      <c r="J155" s="48"/>
      <c r="K155" s="48"/>
      <c r="L155" s="48"/>
      <c r="M155" s="48"/>
      <c r="N155" s="48"/>
      <c r="O155" s="48"/>
    </row>
    <row r="156" spans="1:15" s="40" customFormat="1" collapsed="1" x14ac:dyDescent="0.25">
      <c r="A156" s="49" t="s">
        <v>238</v>
      </c>
      <c r="B156" s="50" t="s">
        <v>37</v>
      </c>
      <c r="C156" s="51" t="s">
        <v>24</v>
      </c>
      <c r="D156" s="52">
        <f t="shared" ref="D156:E156" si="20">D126-D141</f>
        <v>-1015.2467574042271</v>
      </c>
      <c r="E156" s="52">
        <f t="shared" si="20"/>
        <v>-5883.1181530464792</v>
      </c>
      <c r="F156" s="52">
        <f t="shared" si="17"/>
        <v>-4867.8713956422525</v>
      </c>
      <c r="G156" s="53">
        <f t="shared" si="18"/>
        <v>4.7947667501922178</v>
      </c>
      <c r="H156" s="52"/>
      <c r="I156" s="48"/>
      <c r="J156" s="48"/>
      <c r="K156" s="48"/>
      <c r="L156" s="48"/>
      <c r="M156" s="48"/>
      <c r="N156" s="48"/>
      <c r="O156" s="48"/>
    </row>
    <row r="157" spans="1:15" s="40" customFormat="1" ht="15.75" hidden="1" customHeight="1" outlineLevel="1" x14ac:dyDescent="0.25">
      <c r="A157" s="49" t="s">
        <v>239</v>
      </c>
      <c r="B157" s="50" t="s">
        <v>39</v>
      </c>
      <c r="C157" s="51" t="s">
        <v>24</v>
      </c>
      <c r="D157" s="52" t="s">
        <v>27</v>
      </c>
      <c r="E157" s="58" t="s">
        <v>27</v>
      </c>
      <c r="F157" s="52" t="e">
        <f t="shared" si="17"/>
        <v>#VALUE!</v>
      </c>
      <c r="G157" s="53">
        <f t="shared" si="18"/>
        <v>0</v>
      </c>
      <c r="H157" s="52"/>
      <c r="I157" s="48"/>
      <c r="J157" s="48"/>
      <c r="K157" s="48"/>
      <c r="L157" s="48"/>
      <c r="M157" s="48"/>
      <c r="N157" s="48"/>
      <c r="O157" s="48"/>
    </row>
    <row r="158" spans="1:15" s="40" customFormat="1" collapsed="1" x14ac:dyDescent="0.25">
      <c r="A158" s="49" t="s">
        <v>240</v>
      </c>
      <c r="B158" s="54" t="s">
        <v>41</v>
      </c>
      <c r="C158" s="51" t="s">
        <v>24</v>
      </c>
      <c r="D158" s="52">
        <f t="shared" ref="D158:E159" si="21">D128-D143</f>
        <v>3386.4610165104768</v>
      </c>
      <c r="E158" s="52">
        <f t="shared" si="21"/>
        <v>26.602778770432</v>
      </c>
      <c r="F158" s="52">
        <f t="shared" si="17"/>
        <v>-3359.8582377400448</v>
      </c>
      <c r="G158" s="53">
        <f t="shared" si="18"/>
        <v>-0.99214437176724257</v>
      </c>
      <c r="H158" s="52"/>
      <c r="I158" s="48"/>
      <c r="J158" s="48"/>
      <c r="K158" s="48"/>
      <c r="L158" s="48"/>
      <c r="M158" s="48"/>
      <c r="N158" s="48"/>
      <c r="O158" s="48"/>
    </row>
    <row r="159" spans="1:15" s="40" customFormat="1" x14ac:dyDescent="0.25">
      <c r="A159" s="49" t="s">
        <v>241</v>
      </c>
      <c r="B159" s="50" t="s">
        <v>44</v>
      </c>
      <c r="C159" s="51" t="s">
        <v>24</v>
      </c>
      <c r="D159" s="52">
        <f t="shared" si="21"/>
        <v>-89.024978239269643</v>
      </c>
      <c r="E159" s="52">
        <f t="shared" si="21"/>
        <v>-452.70732079985044</v>
      </c>
      <c r="F159" s="52">
        <f t="shared" si="17"/>
        <v>-363.68234256058076</v>
      </c>
      <c r="G159" s="53">
        <f t="shared" si="18"/>
        <v>4.0851719343656914</v>
      </c>
      <c r="H159" s="52"/>
      <c r="I159" s="48"/>
      <c r="J159" s="48"/>
      <c r="K159" s="48"/>
      <c r="L159" s="48"/>
      <c r="M159" s="48"/>
      <c r="N159" s="48"/>
      <c r="O159" s="48"/>
    </row>
    <row r="160" spans="1:15" s="40" customFormat="1" ht="15.75" hidden="1" customHeight="1" outlineLevel="1" x14ac:dyDescent="0.25">
      <c r="A160" s="49" t="s">
        <v>242</v>
      </c>
      <c r="B160" s="50" t="s">
        <v>46</v>
      </c>
      <c r="C160" s="51" t="s">
        <v>24</v>
      </c>
      <c r="D160" s="52" t="s">
        <v>27</v>
      </c>
      <c r="E160" s="58" t="s">
        <v>27</v>
      </c>
      <c r="F160" s="52" t="e">
        <f t="shared" si="17"/>
        <v>#VALUE!</v>
      </c>
      <c r="G160" s="53">
        <f t="shared" si="18"/>
        <v>0</v>
      </c>
      <c r="H160" s="52"/>
      <c r="I160" s="48"/>
      <c r="J160" s="48"/>
      <c r="K160" s="48"/>
      <c r="L160" s="48"/>
      <c r="M160" s="48"/>
      <c r="N160" s="48"/>
      <c r="O160" s="48"/>
    </row>
    <row r="161" spans="1:15" s="40" customFormat="1" ht="31.5" hidden="1" customHeight="1" outlineLevel="1" x14ac:dyDescent="0.25">
      <c r="A161" s="49" t="s">
        <v>243</v>
      </c>
      <c r="B161" s="54" t="s">
        <v>48</v>
      </c>
      <c r="C161" s="51" t="s">
        <v>24</v>
      </c>
      <c r="D161" s="52" t="s">
        <v>27</v>
      </c>
      <c r="E161" s="58" t="s">
        <v>27</v>
      </c>
      <c r="F161" s="52" t="e">
        <f t="shared" si="17"/>
        <v>#VALUE!</v>
      </c>
      <c r="G161" s="53">
        <f t="shared" si="18"/>
        <v>0</v>
      </c>
      <c r="H161" s="52"/>
      <c r="I161" s="48"/>
      <c r="J161" s="48"/>
      <c r="K161" s="48"/>
      <c r="L161" s="48"/>
      <c r="M161" s="48"/>
      <c r="N161" s="48"/>
      <c r="O161" s="48"/>
    </row>
    <row r="162" spans="1:15" s="40" customFormat="1" ht="15.75" hidden="1" customHeight="1" outlineLevel="1" x14ac:dyDescent="0.25">
      <c r="A162" s="49" t="s">
        <v>244</v>
      </c>
      <c r="B162" s="56" t="s">
        <v>50</v>
      </c>
      <c r="C162" s="51" t="s">
        <v>24</v>
      </c>
      <c r="D162" s="52" t="s">
        <v>27</v>
      </c>
      <c r="E162" s="58" t="s">
        <v>27</v>
      </c>
      <c r="F162" s="52" t="e">
        <f t="shared" si="17"/>
        <v>#VALUE!</v>
      </c>
      <c r="G162" s="53">
        <f t="shared" si="18"/>
        <v>0</v>
      </c>
      <c r="H162" s="52"/>
      <c r="I162" s="48"/>
      <c r="J162" s="48"/>
      <c r="K162" s="48"/>
      <c r="L162" s="48"/>
      <c r="M162" s="48"/>
      <c r="N162" s="48"/>
      <c r="O162" s="48"/>
    </row>
    <row r="163" spans="1:15" s="40" customFormat="1" ht="15.75" hidden="1" customHeight="1" outlineLevel="1" x14ac:dyDescent="0.25">
      <c r="A163" s="49" t="s">
        <v>245</v>
      </c>
      <c r="B163" s="56" t="s">
        <v>52</v>
      </c>
      <c r="C163" s="51" t="s">
        <v>24</v>
      </c>
      <c r="D163" s="52" t="s">
        <v>27</v>
      </c>
      <c r="E163" s="58" t="s">
        <v>27</v>
      </c>
      <c r="F163" s="52" t="e">
        <f t="shared" si="17"/>
        <v>#VALUE!</v>
      </c>
      <c r="G163" s="53">
        <f t="shared" si="18"/>
        <v>0</v>
      </c>
      <c r="H163" s="52"/>
      <c r="I163" s="48"/>
      <c r="J163" s="48"/>
      <c r="K163" s="48"/>
      <c r="L163" s="48"/>
      <c r="M163" s="48"/>
      <c r="N163" s="48"/>
      <c r="O163" s="48"/>
    </row>
    <row r="164" spans="1:15" s="40" customFormat="1" collapsed="1" x14ac:dyDescent="0.25">
      <c r="A164" s="49" t="s">
        <v>246</v>
      </c>
      <c r="B164" s="50" t="s">
        <v>54</v>
      </c>
      <c r="C164" s="51" t="s">
        <v>24</v>
      </c>
      <c r="D164" s="52">
        <f t="shared" ref="D164:E164" si="22">D134-D149</f>
        <v>11.648454706081633</v>
      </c>
      <c r="E164" s="52">
        <f t="shared" si="22"/>
        <v>2.3364840666666655</v>
      </c>
      <c r="F164" s="52">
        <f t="shared" si="17"/>
        <v>-9.3119706394149677</v>
      </c>
      <c r="G164" s="53">
        <f t="shared" si="18"/>
        <v>-0.79941682174831374</v>
      </c>
      <c r="H164" s="52"/>
      <c r="I164" s="48"/>
      <c r="J164" s="48"/>
      <c r="K164" s="48"/>
      <c r="L164" s="48"/>
      <c r="M164" s="48"/>
      <c r="N164" s="48"/>
      <c r="O164" s="48"/>
    </row>
    <row r="165" spans="1:15" s="40" customFormat="1" x14ac:dyDescent="0.25">
      <c r="A165" s="49" t="s">
        <v>247</v>
      </c>
      <c r="B165" s="81" t="s">
        <v>248</v>
      </c>
      <c r="C165" s="51" t="s">
        <v>24</v>
      </c>
      <c r="D165" s="52">
        <v>0</v>
      </c>
      <c r="E165" s="52">
        <v>0</v>
      </c>
      <c r="F165" s="52">
        <f t="shared" si="17"/>
        <v>0</v>
      </c>
      <c r="G165" s="53">
        <f t="shared" si="18"/>
        <v>0</v>
      </c>
      <c r="H165" s="52"/>
      <c r="I165" s="48"/>
      <c r="J165" s="48"/>
      <c r="K165" s="48"/>
      <c r="L165" s="48"/>
      <c r="M165" s="48"/>
      <c r="N165" s="48"/>
      <c r="O165" s="48"/>
    </row>
    <row r="166" spans="1:15" s="40" customFormat="1" x14ac:dyDescent="0.25">
      <c r="A166" s="49" t="s">
        <v>249</v>
      </c>
      <c r="B166" s="60" t="s">
        <v>250</v>
      </c>
      <c r="C166" s="51" t="s">
        <v>24</v>
      </c>
      <c r="D166" s="52">
        <v>0</v>
      </c>
      <c r="E166" s="52">
        <v>0</v>
      </c>
      <c r="F166" s="52">
        <f t="shared" si="17"/>
        <v>0</v>
      </c>
      <c r="G166" s="53">
        <f t="shared" si="18"/>
        <v>0</v>
      </c>
      <c r="H166" s="52"/>
      <c r="I166" s="48"/>
      <c r="J166" s="48"/>
      <c r="K166" s="48"/>
      <c r="L166" s="48"/>
      <c r="M166" s="48"/>
      <c r="N166" s="48"/>
      <c r="O166" s="48"/>
    </row>
    <row r="167" spans="1:15" s="40" customFormat="1" x14ac:dyDescent="0.25">
      <c r="A167" s="49" t="s">
        <v>251</v>
      </c>
      <c r="B167" s="60" t="s">
        <v>252</v>
      </c>
      <c r="C167" s="51" t="s">
        <v>24</v>
      </c>
      <c r="D167" s="52">
        <v>0</v>
      </c>
      <c r="E167" s="52">
        <v>0</v>
      </c>
      <c r="F167" s="52">
        <f t="shared" si="17"/>
        <v>0</v>
      </c>
      <c r="G167" s="53">
        <f t="shared" si="18"/>
        <v>0</v>
      </c>
      <c r="H167" s="52"/>
      <c r="I167" s="48"/>
      <c r="J167" s="48"/>
      <c r="K167" s="48"/>
      <c r="L167" s="48"/>
      <c r="M167" s="48"/>
      <c r="N167" s="48"/>
      <c r="O167" s="48"/>
    </row>
    <row r="168" spans="1:15" s="40" customFormat="1" x14ac:dyDescent="0.25">
      <c r="A168" s="49" t="s">
        <v>253</v>
      </c>
      <c r="B168" s="60" t="s">
        <v>254</v>
      </c>
      <c r="C168" s="51" t="s">
        <v>24</v>
      </c>
      <c r="D168" s="52">
        <v>0</v>
      </c>
      <c r="E168" s="52">
        <v>0</v>
      </c>
      <c r="F168" s="52">
        <f t="shared" si="17"/>
        <v>0</v>
      </c>
      <c r="G168" s="53">
        <f t="shared" si="18"/>
        <v>0</v>
      </c>
      <c r="H168" s="52"/>
      <c r="I168" s="48"/>
      <c r="J168" s="48"/>
      <c r="K168" s="48"/>
      <c r="L168" s="48"/>
      <c r="M168" s="48"/>
      <c r="N168" s="48"/>
      <c r="O168" s="48"/>
    </row>
    <row r="169" spans="1:15" s="40" customFormat="1" ht="18" customHeight="1" thickBot="1" x14ac:dyDescent="0.3">
      <c r="A169" s="72" t="s">
        <v>255</v>
      </c>
      <c r="B169" s="60" t="s">
        <v>256</v>
      </c>
      <c r="C169" s="74" t="s">
        <v>24</v>
      </c>
      <c r="D169" s="75">
        <v>0</v>
      </c>
      <c r="E169" s="75">
        <v>0</v>
      </c>
      <c r="F169" s="75">
        <f t="shared" si="17"/>
        <v>0</v>
      </c>
      <c r="G169" s="76">
        <f t="shared" si="18"/>
        <v>0</v>
      </c>
      <c r="H169" s="75"/>
      <c r="I169" s="48"/>
      <c r="J169" s="48"/>
      <c r="K169" s="48"/>
      <c r="L169" s="48"/>
      <c r="M169" s="48"/>
      <c r="N169" s="48"/>
      <c r="O169" s="48"/>
    </row>
    <row r="170" spans="1:15" s="40" customFormat="1" ht="18" customHeight="1" x14ac:dyDescent="0.25">
      <c r="A170" s="43" t="s">
        <v>257</v>
      </c>
      <c r="B170" s="44" t="s">
        <v>127</v>
      </c>
      <c r="C170" s="45" t="s">
        <v>27</v>
      </c>
      <c r="D170" s="46"/>
      <c r="E170" s="84"/>
      <c r="F170" s="46"/>
      <c r="G170" s="46"/>
      <c r="H170" s="46"/>
      <c r="I170" s="48"/>
      <c r="J170" s="48"/>
      <c r="K170" s="48"/>
      <c r="L170" s="48"/>
      <c r="M170" s="48"/>
      <c r="N170" s="48"/>
      <c r="O170" s="48"/>
    </row>
    <row r="171" spans="1:15" s="40" customFormat="1" ht="37.5" customHeight="1" x14ac:dyDescent="0.25">
      <c r="A171" s="49" t="s">
        <v>258</v>
      </c>
      <c r="B171" s="60" t="s">
        <v>259</v>
      </c>
      <c r="C171" s="51" t="s">
        <v>24</v>
      </c>
      <c r="D171" s="52">
        <f t="shared" ref="D171:E171" si="23">D120+D112+D69</f>
        <v>2540.8998391261407</v>
      </c>
      <c r="E171" s="52">
        <f t="shared" si="23"/>
        <v>-6051.2009268392294</v>
      </c>
      <c r="F171" s="52">
        <f t="shared" ref="F171:F176" si="24">E171-D171</f>
        <v>-8592.1007659653696</v>
      </c>
      <c r="G171" s="53">
        <f t="shared" ref="G171:G176" si="25">IFERROR(F171/D171,0)</f>
        <v>-3.3815188751872807</v>
      </c>
      <c r="H171" s="52"/>
      <c r="I171" s="48"/>
      <c r="J171" s="48"/>
      <c r="K171" s="48"/>
      <c r="L171" s="48"/>
      <c r="M171" s="48"/>
      <c r="N171" s="48"/>
      <c r="O171" s="48"/>
    </row>
    <row r="172" spans="1:15" s="40" customFormat="1" ht="18" customHeight="1" x14ac:dyDescent="0.25">
      <c r="A172" s="49" t="s">
        <v>260</v>
      </c>
      <c r="B172" s="60" t="s">
        <v>261</v>
      </c>
      <c r="C172" s="51" t="s">
        <v>24</v>
      </c>
      <c r="D172" s="52">
        <v>512.55140363999988</v>
      </c>
      <c r="E172" s="52">
        <v>512.55100000000004</v>
      </c>
      <c r="F172" s="52">
        <f t="shared" si="24"/>
        <v>-4.0363999983128451E-4</v>
      </c>
      <c r="G172" s="53">
        <f t="shared" si="25"/>
        <v>-7.8751125636325182E-7</v>
      </c>
      <c r="H172" s="52"/>
      <c r="I172" s="48"/>
      <c r="J172" s="48"/>
      <c r="K172" s="48"/>
      <c r="L172" s="48"/>
      <c r="M172" s="48"/>
      <c r="N172" s="48"/>
      <c r="O172" s="48"/>
    </row>
    <row r="173" spans="1:15" s="40" customFormat="1" ht="18" customHeight="1" x14ac:dyDescent="0.25">
      <c r="A173" s="49" t="s">
        <v>262</v>
      </c>
      <c r="B173" s="59" t="s">
        <v>263</v>
      </c>
      <c r="C173" s="51" t="s">
        <v>24</v>
      </c>
      <c r="D173" s="52">
        <v>147.84100000000001</v>
      </c>
      <c r="E173" s="52">
        <v>147.84100000000001</v>
      </c>
      <c r="F173" s="52">
        <f t="shared" si="24"/>
        <v>0</v>
      </c>
      <c r="G173" s="53">
        <f t="shared" si="25"/>
        <v>0</v>
      </c>
      <c r="H173" s="52"/>
      <c r="I173" s="48"/>
      <c r="J173" s="48"/>
      <c r="K173" s="48"/>
      <c r="L173" s="48"/>
      <c r="M173" s="48"/>
      <c r="N173" s="48"/>
      <c r="O173" s="48"/>
    </row>
    <row r="174" spans="1:15" s="40" customFormat="1" ht="18" customHeight="1" x14ac:dyDescent="0.25">
      <c r="A174" s="49" t="s">
        <v>264</v>
      </c>
      <c r="B174" s="60" t="s">
        <v>265</v>
      </c>
      <c r="C174" s="51" t="s">
        <v>24</v>
      </c>
      <c r="D174" s="52">
        <v>447.46185729999991</v>
      </c>
      <c r="E174" s="52">
        <v>457.46199999999999</v>
      </c>
      <c r="F174" s="52">
        <f t="shared" si="24"/>
        <v>10.000142700000083</v>
      </c>
      <c r="G174" s="53">
        <f t="shared" si="25"/>
        <v>2.2348592481918537E-2</v>
      </c>
      <c r="H174" s="52"/>
      <c r="I174" s="48"/>
      <c r="J174" s="48"/>
      <c r="K174" s="48"/>
      <c r="L174" s="48"/>
      <c r="M174" s="48"/>
      <c r="N174" s="48"/>
      <c r="O174" s="48"/>
    </row>
    <row r="175" spans="1:15" s="40" customFormat="1" ht="18" customHeight="1" x14ac:dyDescent="0.25">
      <c r="A175" s="66" t="s">
        <v>266</v>
      </c>
      <c r="B175" s="59" t="s">
        <v>267</v>
      </c>
      <c r="C175" s="51" t="s">
        <v>24</v>
      </c>
      <c r="D175" s="69">
        <v>147.84100000000001</v>
      </c>
      <c r="E175" s="69">
        <v>147.84100000000001</v>
      </c>
      <c r="F175" s="69">
        <f t="shared" si="24"/>
        <v>0</v>
      </c>
      <c r="G175" s="70">
        <f t="shared" si="25"/>
        <v>0</v>
      </c>
      <c r="H175" s="69"/>
      <c r="I175" s="48"/>
      <c r="J175" s="48"/>
      <c r="K175" s="48"/>
      <c r="L175" s="48"/>
      <c r="M175" s="48"/>
      <c r="N175" s="48"/>
      <c r="O175" s="48"/>
    </row>
    <row r="176" spans="1:15" s="40" customFormat="1" ht="32.25" thickBot="1" x14ac:dyDescent="0.3">
      <c r="A176" s="72" t="s">
        <v>268</v>
      </c>
      <c r="B176" s="85" t="s">
        <v>269</v>
      </c>
      <c r="C176" s="74" t="s">
        <v>27</v>
      </c>
      <c r="D176" s="75">
        <f>D174/D171</f>
        <v>0.17610369775688983</v>
      </c>
      <c r="E176" s="75">
        <f t="shared" ref="E176" si="26">E174/E171</f>
        <v>-7.5598547384370135E-2</v>
      </c>
      <c r="F176" s="75">
        <f t="shared" si="24"/>
        <v>-0.25170224514125994</v>
      </c>
      <c r="G176" s="76">
        <f t="shared" si="25"/>
        <v>-1.4292842702754232</v>
      </c>
      <c r="H176" s="75"/>
      <c r="I176" s="48"/>
      <c r="J176" s="48"/>
      <c r="K176" s="48"/>
      <c r="L176" s="48"/>
      <c r="M176" s="48"/>
      <c r="N176" s="48"/>
      <c r="O176" s="48"/>
    </row>
    <row r="177" spans="1:15" s="40" customFormat="1" ht="19.5" thickBot="1" x14ac:dyDescent="0.3">
      <c r="A177" s="41" t="s">
        <v>270</v>
      </c>
      <c r="B177" s="42"/>
      <c r="C177" s="42"/>
      <c r="D177" s="42"/>
      <c r="E177" s="42"/>
      <c r="F177" s="42"/>
      <c r="G177" s="42"/>
      <c r="H177" s="42"/>
      <c r="I177" s="48"/>
      <c r="J177" s="48"/>
      <c r="K177" s="48"/>
      <c r="L177" s="48"/>
      <c r="M177" s="48"/>
      <c r="N177" s="48"/>
      <c r="O177" s="48"/>
    </row>
    <row r="178" spans="1:15" s="40" customFormat="1" ht="31.5" customHeight="1" x14ac:dyDescent="0.25">
      <c r="A178" s="43" t="s">
        <v>271</v>
      </c>
      <c r="B178" s="44" t="s">
        <v>272</v>
      </c>
      <c r="C178" s="45" t="s">
        <v>24</v>
      </c>
      <c r="D178" s="46">
        <v>13152.751902011374</v>
      </c>
      <c r="E178" s="46">
        <f>E184+E186+E187+E195</f>
        <v>15121.055003930001</v>
      </c>
      <c r="F178" s="46">
        <f t="shared" ref="F178:F241" si="27">E178-D178</f>
        <v>1968.3031019186274</v>
      </c>
      <c r="G178" s="47">
        <f t="shared" ref="G178:G241" si="28">IFERROR(F178/D178,0)</f>
        <v>0.14964952707863563</v>
      </c>
      <c r="H178" s="46"/>
      <c r="I178" s="48"/>
      <c r="J178" s="48"/>
      <c r="K178" s="48"/>
      <c r="L178" s="48"/>
      <c r="M178" s="48"/>
      <c r="N178" s="48"/>
      <c r="O178" s="48"/>
    </row>
    <row r="179" spans="1:15" s="40" customFormat="1" ht="15.75" hidden="1" customHeight="1" outlineLevel="1" x14ac:dyDescent="0.25">
      <c r="A179" s="49" t="s">
        <v>273</v>
      </c>
      <c r="B179" s="50" t="s">
        <v>26</v>
      </c>
      <c r="C179" s="51" t="s">
        <v>24</v>
      </c>
      <c r="D179" s="52" t="s">
        <v>27</v>
      </c>
      <c r="E179" s="58" t="s">
        <v>27</v>
      </c>
      <c r="F179" s="52" t="e">
        <f t="shared" si="27"/>
        <v>#VALUE!</v>
      </c>
      <c r="G179" s="53">
        <f t="shared" si="28"/>
        <v>0</v>
      </c>
      <c r="H179" s="52"/>
      <c r="I179" s="48"/>
      <c r="J179" s="48"/>
      <c r="K179" s="48"/>
      <c r="L179" s="48"/>
      <c r="M179" s="48"/>
      <c r="N179" s="48"/>
      <c r="O179" s="48"/>
    </row>
    <row r="180" spans="1:15" s="40" customFormat="1" ht="31.5" hidden="1" customHeight="1" outlineLevel="1" x14ac:dyDescent="0.25">
      <c r="A180" s="49" t="s">
        <v>274</v>
      </c>
      <c r="B180" s="59" t="s">
        <v>29</v>
      </c>
      <c r="C180" s="51" t="s">
        <v>24</v>
      </c>
      <c r="D180" s="52" t="s">
        <v>27</v>
      </c>
      <c r="E180" s="58" t="s">
        <v>27</v>
      </c>
      <c r="F180" s="52" t="e">
        <f t="shared" si="27"/>
        <v>#VALUE!</v>
      </c>
      <c r="G180" s="53">
        <f t="shared" si="28"/>
        <v>0</v>
      </c>
      <c r="H180" s="52"/>
      <c r="I180" s="48"/>
      <c r="J180" s="48"/>
      <c r="K180" s="48"/>
      <c r="L180" s="48"/>
      <c r="M180" s="48"/>
      <c r="N180" s="48"/>
      <c r="O180" s="48"/>
    </row>
    <row r="181" spans="1:15" s="40" customFormat="1" ht="31.5" hidden="1" customHeight="1" outlineLevel="1" x14ac:dyDescent="0.25">
      <c r="A181" s="49" t="s">
        <v>275</v>
      </c>
      <c r="B181" s="59" t="s">
        <v>31</v>
      </c>
      <c r="C181" s="51" t="s">
        <v>24</v>
      </c>
      <c r="D181" s="52" t="s">
        <v>27</v>
      </c>
      <c r="E181" s="58" t="s">
        <v>27</v>
      </c>
      <c r="F181" s="52" t="e">
        <f t="shared" si="27"/>
        <v>#VALUE!</v>
      </c>
      <c r="G181" s="53">
        <f t="shared" si="28"/>
        <v>0</v>
      </c>
      <c r="H181" s="52"/>
      <c r="I181" s="48"/>
      <c r="J181" s="48"/>
      <c r="K181" s="48"/>
      <c r="L181" s="48"/>
      <c r="M181" s="48"/>
      <c r="N181" s="48"/>
      <c r="O181" s="48"/>
    </row>
    <row r="182" spans="1:15" s="40" customFormat="1" ht="31.5" hidden="1" customHeight="1" outlineLevel="1" x14ac:dyDescent="0.25">
      <c r="A182" s="49" t="s">
        <v>276</v>
      </c>
      <c r="B182" s="59" t="s">
        <v>33</v>
      </c>
      <c r="C182" s="51" t="s">
        <v>24</v>
      </c>
      <c r="D182" s="52" t="s">
        <v>27</v>
      </c>
      <c r="E182" s="58" t="s">
        <v>27</v>
      </c>
      <c r="F182" s="52" t="e">
        <f t="shared" si="27"/>
        <v>#VALUE!</v>
      </c>
      <c r="G182" s="53">
        <f t="shared" si="28"/>
        <v>0</v>
      </c>
      <c r="H182" s="52"/>
      <c r="I182" s="48"/>
      <c r="J182" s="48"/>
      <c r="K182" s="48"/>
      <c r="L182" s="48"/>
      <c r="M182" s="48"/>
      <c r="N182" s="48"/>
      <c r="O182" s="48"/>
    </row>
    <row r="183" spans="1:15" s="40" customFormat="1" ht="15.75" hidden="1" customHeight="1" outlineLevel="1" x14ac:dyDescent="0.25">
      <c r="A183" s="49" t="s">
        <v>277</v>
      </c>
      <c r="B183" s="50" t="s">
        <v>35</v>
      </c>
      <c r="C183" s="51" t="s">
        <v>24</v>
      </c>
      <c r="D183" s="52" t="s">
        <v>27</v>
      </c>
      <c r="E183" s="58" t="s">
        <v>27</v>
      </c>
      <c r="F183" s="52" t="e">
        <f t="shared" si="27"/>
        <v>#VALUE!</v>
      </c>
      <c r="G183" s="53">
        <f t="shared" si="28"/>
        <v>0</v>
      </c>
      <c r="H183" s="52"/>
      <c r="I183" s="48"/>
      <c r="J183" s="48"/>
      <c r="K183" s="48"/>
      <c r="L183" s="48"/>
      <c r="M183" s="48"/>
      <c r="N183" s="48"/>
      <c r="O183" s="48"/>
    </row>
    <row r="184" spans="1:15" s="40" customFormat="1" collapsed="1" x14ac:dyDescent="0.25">
      <c r="A184" s="49" t="s">
        <v>278</v>
      </c>
      <c r="B184" s="50" t="s">
        <v>37</v>
      </c>
      <c r="C184" s="51" t="s">
        <v>24</v>
      </c>
      <c r="D184" s="52">
        <v>37.250904113442985</v>
      </c>
      <c r="E184" s="52">
        <v>20.95480671</v>
      </c>
      <c r="F184" s="52">
        <f t="shared" si="27"/>
        <v>-16.296097403442985</v>
      </c>
      <c r="G184" s="53">
        <f t="shared" si="28"/>
        <v>-0.43746850690698008</v>
      </c>
      <c r="H184" s="52"/>
      <c r="I184" s="48"/>
      <c r="J184" s="48"/>
      <c r="K184" s="48"/>
      <c r="L184" s="48"/>
      <c r="M184" s="48"/>
      <c r="N184" s="48"/>
      <c r="O184" s="48"/>
    </row>
    <row r="185" spans="1:15" s="40" customFormat="1" ht="15.75" hidden="1" customHeight="1" outlineLevel="1" x14ac:dyDescent="0.25">
      <c r="A185" s="49" t="s">
        <v>279</v>
      </c>
      <c r="B185" s="50" t="s">
        <v>39</v>
      </c>
      <c r="C185" s="51" t="s">
        <v>24</v>
      </c>
      <c r="D185" s="52" t="s">
        <v>27</v>
      </c>
      <c r="E185" s="52" t="s">
        <v>27</v>
      </c>
      <c r="F185" s="52" t="e">
        <f t="shared" si="27"/>
        <v>#VALUE!</v>
      </c>
      <c r="G185" s="53">
        <f t="shared" si="28"/>
        <v>0</v>
      </c>
      <c r="H185" s="52"/>
      <c r="I185" s="48"/>
      <c r="J185" s="48"/>
      <c r="K185" s="48"/>
      <c r="L185" s="48"/>
      <c r="M185" s="48"/>
      <c r="N185" s="48"/>
      <c r="O185" s="48"/>
    </row>
    <row r="186" spans="1:15" s="40" customFormat="1" collapsed="1" x14ac:dyDescent="0.25">
      <c r="A186" s="49" t="s">
        <v>280</v>
      </c>
      <c r="B186" s="50" t="s">
        <v>41</v>
      </c>
      <c r="C186" s="51" t="s">
        <v>24</v>
      </c>
      <c r="D186" s="52">
        <v>1178.8019089590557</v>
      </c>
      <c r="E186" s="52">
        <v>3009.8536188000003</v>
      </c>
      <c r="F186" s="52">
        <f t="shared" si="27"/>
        <v>1831.0517098409446</v>
      </c>
      <c r="G186" s="53">
        <f t="shared" si="28"/>
        <v>1.5533158675131939</v>
      </c>
      <c r="H186" s="52"/>
      <c r="I186" s="48"/>
      <c r="J186" s="48"/>
      <c r="K186" s="48"/>
      <c r="L186" s="48"/>
      <c r="M186" s="48"/>
      <c r="N186" s="48"/>
      <c r="O186" s="48"/>
    </row>
    <row r="187" spans="1:15" s="40" customFormat="1" x14ac:dyDescent="0.25">
      <c r="A187" s="49" t="s">
        <v>281</v>
      </c>
      <c r="B187" s="50" t="s">
        <v>44</v>
      </c>
      <c r="C187" s="51" t="s">
        <v>24</v>
      </c>
      <c r="D187" s="52">
        <v>10130.583568538876</v>
      </c>
      <c r="E187" s="52">
        <v>10372.76645874</v>
      </c>
      <c r="F187" s="52">
        <f t="shared" si="27"/>
        <v>242.18289020112388</v>
      </c>
      <c r="G187" s="53">
        <f t="shared" si="28"/>
        <v>2.3906114446677791E-2</v>
      </c>
      <c r="H187" s="52"/>
      <c r="I187" s="48"/>
      <c r="J187" s="48"/>
      <c r="K187" s="48"/>
      <c r="L187" s="48"/>
      <c r="M187" s="48"/>
      <c r="N187" s="48"/>
      <c r="O187" s="48"/>
    </row>
    <row r="188" spans="1:15" s="40" customFormat="1" ht="15.75" hidden="1" customHeight="1" outlineLevel="1" x14ac:dyDescent="0.25">
      <c r="A188" s="49" t="s">
        <v>282</v>
      </c>
      <c r="B188" s="50" t="s">
        <v>46</v>
      </c>
      <c r="C188" s="51" t="s">
        <v>24</v>
      </c>
      <c r="D188" s="52" t="s">
        <v>27</v>
      </c>
      <c r="E188" s="52" t="s">
        <v>27</v>
      </c>
      <c r="F188" s="52" t="e">
        <f t="shared" si="27"/>
        <v>#VALUE!</v>
      </c>
      <c r="G188" s="53">
        <f t="shared" si="28"/>
        <v>0</v>
      </c>
      <c r="H188" s="52"/>
      <c r="I188" s="48"/>
      <c r="J188" s="48"/>
      <c r="K188" s="48"/>
      <c r="L188" s="48"/>
      <c r="M188" s="48"/>
      <c r="N188" s="48"/>
      <c r="O188" s="48"/>
    </row>
    <row r="189" spans="1:15" s="40" customFormat="1" ht="31.5" hidden="1" customHeight="1" outlineLevel="1" x14ac:dyDescent="0.25">
      <c r="A189" s="49" t="s">
        <v>283</v>
      </c>
      <c r="B189" s="54" t="s">
        <v>48</v>
      </c>
      <c r="C189" s="51" t="s">
        <v>24</v>
      </c>
      <c r="D189" s="52" t="s">
        <v>27</v>
      </c>
      <c r="E189" s="52" t="s">
        <v>27</v>
      </c>
      <c r="F189" s="52" t="e">
        <f t="shared" si="27"/>
        <v>#VALUE!</v>
      </c>
      <c r="G189" s="53">
        <f t="shared" si="28"/>
        <v>0</v>
      </c>
      <c r="H189" s="52"/>
      <c r="I189" s="48"/>
      <c r="J189" s="48"/>
      <c r="K189" s="48"/>
      <c r="L189" s="48"/>
      <c r="M189" s="48"/>
      <c r="N189" s="48"/>
      <c r="O189" s="48"/>
    </row>
    <row r="190" spans="1:15" s="40" customFormat="1" ht="15.75" hidden="1" customHeight="1" outlineLevel="1" x14ac:dyDescent="0.25">
      <c r="A190" s="49" t="s">
        <v>284</v>
      </c>
      <c r="B190" s="56" t="s">
        <v>50</v>
      </c>
      <c r="C190" s="51" t="s">
        <v>24</v>
      </c>
      <c r="D190" s="52" t="s">
        <v>27</v>
      </c>
      <c r="E190" s="52" t="s">
        <v>27</v>
      </c>
      <c r="F190" s="52" t="e">
        <f t="shared" si="27"/>
        <v>#VALUE!</v>
      </c>
      <c r="G190" s="53">
        <f t="shared" si="28"/>
        <v>0</v>
      </c>
      <c r="H190" s="52"/>
      <c r="I190" s="48"/>
      <c r="J190" s="48"/>
      <c r="K190" s="48"/>
      <c r="L190" s="48"/>
      <c r="M190" s="48"/>
      <c r="N190" s="48"/>
      <c r="O190" s="48"/>
    </row>
    <row r="191" spans="1:15" s="40" customFormat="1" ht="15.75" hidden="1" customHeight="1" outlineLevel="1" x14ac:dyDescent="0.25">
      <c r="A191" s="49" t="s">
        <v>285</v>
      </c>
      <c r="B191" s="56" t="s">
        <v>52</v>
      </c>
      <c r="C191" s="51" t="s">
        <v>24</v>
      </c>
      <c r="D191" s="52" t="s">
        <v>27</v>
      </c>
      <c r="E191" s="52" t="s">
        <v>27</v>
      </c>
      <c r="F191" s="52" t="e">
        <f t="shared" si="27"/>
        <v>#VALUE!</v>
      </c>
      <c r="G191" s="53">
        <f t="shared" si="28"/>
        <v>0</v>
      </c>
      <c r="H191" s="52"/>
      <c r="I191" s="48"/>
      <c r="J191" s="48"/>
      <c r="K191" s="48"/>
      <c r="L191" s="48"/>
      <c r="M191" s="48"/>
      <c r="N191" s="48"/>
      <c r="O191" s="48"/>
    </row>
    <row r="192" spans="1:15" s="40" customFormat="1" ht="31.5" hidden="1" customHeight="1" outlineLevel="1" x14ac:dyDescent="0.25">
      <c r="A192" s="49" t="s">
        <v>286</v>
      </c>
      <c r="B192" s="60" t="s">
        <v>287</v>
      </c>
      <c r="C192" s="51" t="s">
        <v>24</v>
      </c>
      <c r="D192" s="52" t="str">
        <f t="shared" ref="D192" si="29">D193</f>
        <v>-</v>
      </c>
      <c r="E192" s="52" t="s">
        <v>27</v>
      </c>
      <c r="F192" s="52" t="e">
        <f t="shared" si="27"/>
        <v>#VALUE!</v>
      </c>
      <c r="G192" s="53">
        <f t="shared" si="28"/>
        <v>0</v>
      </c>
      <c r="H192" s="52"/>
      <c r="I192" s="48"/>
      <c r="J192" s="48"/>
      <c r="K192" s="48"/>
      <c r="L192" s="48"/>
      <c r="M192" s="48"/>
      <c r="N192" s="48"/>
      <c r="O192" s="48"/>
    </row>
    <row r="193" spans="1:15" s="40" customFormat="1" ht="15.75" hidden="1" customHeight="1" outlineLevel="1" x14ac:dyDescent="0.25">
      <c r="A193" s="49" t="s">
        <v>288</v>
      </c>
      <c r="B193" s="59" t="s">
        <v>289</v>
      </c>
      <c r="C193" s="51" t="s">
        <v>24</v>
      </c>
      <c r="D193" s="52" t="s">
        <v>27</v>
      </c>
      <c r="E193" s="52" t="s">
        <v>27</v>
      </c>
      <c r="F193" s="52" t="e">
        <f t="shared" si="27"/>
        <v>#VALUE!</v>
      </c>
      <c r="G193" s="53">
        <f t="shared" si="28"/>
        <v>0</v>
      </c>
      <c r="H193" s="52"/>
      <c r="I193" s="48"/>
      <c r="J193" s="48"/>
      <c r="K193" s="48"/>
      <c r="L193" s="48"/>
      <c r="M193" s="48"/>
      <c r="N193" s="48"/>
      <c r="O193" s="48"/>
    </row>
    <row r="194" spans="1:15" s="40" customFormat="1" ht="15.75" hidden="1" customHeight="1" outlineLevel="1" x14ac:dyDescent="0.25">
      <c r="A194" s="49" t="s">
        <v>290</v>
      </c>
      <c r="B194" s="59" t="s">
        <v>291</v>
      </c>
      <c r="C194" s="51" t="s">
        <v>24</v>
      </c>
      <c r="D194" s="52" t="s">
        <v>27</v>
      </c>
      <c r="E194" s="52" t="s">
        <v>27</v>
      </c>
      <c r="F194" s="52" t="e">
        <f t="shared" si="27"/>
        <v>#VALUE!</v>
      </c>
      <c r="G194" s="53">
        <f t="shared" si="28"/>
        <v>0</v>
      </c>
      <c r="H194" s="52"/>
      <c r="I194" s="48"/>
      <c r="J194" s="48"/>
      <c r="K194" s="48"/>
      <c r="L194" s="48"/>
      <c r="M194" s="48"/>
      <c r="N194" s="48"/>
      <c r="O194" s="48"/>
    </row>
    <row r="195" spans="1:15" s="40" customFormat="1" collapsed="1" x14ac:dyDescent="0.25">
      <c r="A195" s="49" t="s">
        <v>292</v>
      </c>
      <c r="B195" s="50" t="s">
        <v>54</v>
      </c>
      <c r="C195" s="51" t="s">
        <v>24</v>
      </c>
      <c r="D195" s="52">
        <f>D178-D184-D186-D187</f>
        <v>1806.1155203999988</v>
      </c>
      <c r="E195" s="52">
        <v>1717.4801196800017</v>
      </c>
      <c r="F195" s="52">
        <f t="shared" si="27"/>
        <v>-88.635400719997051</v>
      </c>
      <c r="G195" s="53">
        <f t="shared" si="28"/>
        <v>-4.9075155890563993E-2</v>
      </c>
      <c r="H195" s="52"/>
      <c r="I195" s="48"/>
      <c r="J195" s="48"/>
      <c r="K195" s="48"/>
      <c r="L195" s="48"/>
      <c r="M195" s="48"/>
      <c r="N195" s="48"/>
      <c r="O195" s="48"/>
    </row>
    <row r="196" spans="1:15" s="40" customFormat="1" x14ac:dyDescent="0.25">
      <c r="A196" s="49" t="s">
        <v>293</v>
      </c>
      <c r="B196" s="81" t="s">
        <v>294</v>
      </c>
      <c r="C196" s="51" t="s">
        <v>24</v>
      </c>
      <c r="D196" s="52">
        <v>11582.986536834474</v>
      </c>
      <c r="E196" s="52">
        <v>11345.663914729999</v>
      </c>
      <c r="F196" s="52">
        <f t="shared" si="27"/>
        <v>-237.32262210447516</v>
      </c>
      <c r="G196" s="53">
        <f t="shared" si="28"/>
        <v>-2.0488897345237983E-2</v>
      </c>
      <c r="H196" s="52"/>
      <c r="I196" s="48"/>
      <c r="J196" s="48"/>
      <c r="K196" s="48"/>
      <c r="L196" s="48"/>
      <c r="M196" s="48"/>
      <c r="N196" s="48"/>
      <c r="O196" s="48"/>
    </row>
    <row r="197" spans="1:15" s="40" customFormat="1" x14ac:dyDescent="0.25">
      <c r="A197" s="49" t="s">
        <v>295</v>
      </c>
      <c r="B197" s="60" t="s">
        <v>296</v>
      </c>
      <c r="C197" s="51" t="s">
        <v>24</v>
      </c>
      <c r="D197" s="52">
        <v>111.91136400000001</v>
      </c>
      <c r="E197" s="52">
        <v>128.68308014000002</v>
      </c>
      <c r="F197" s="52">
        <f t="shared" si="27"/>
        <v>16.771716140000009</v>
      </c>
      <c r="G197" s="53">
        <f t="shared" si="28"/>
        <v>0.14986606847183104</v>
      </c>
      <c r="H197" s="52"/>
      <c r="I197" s="48"/>
      <c r="J197" s="48"/>
      <c r="K197" s="48"/>
      <c r="L197" s="48"/>
      <c r="M197" s="48"/>
      <c r="N197" s="48"/>
      <c r="O197" s="48"/>
    </row>
    <row r="198" spans="1:15" s="40" customFormat="1" x14ac:dyDescent="0.25">
      <c r="A198" s="49" t="s">
        <v>297</v>
      </c>
      <c r="B198" s="60" t="s">
        <v>298</v>
      </c>
      <c r="C198" s="51" t="s">
        <v>24</v>
      </c>
      <c r="D198" s="52">
        <f>D199+D200+D201</f>
        <v>7673.9796512140556</v>
      </c>
      <c r="E198" s="52">
        <f>E199+E200+E201</f>
        <v>7871.4195765899995</v>
      </c>
      <c r="F198" s="52">
        <f t="shared" si="27"/>
        <v>197.43992537594386</v>
      </c>
      <c r="G198" s="53">
        <f t="shared" si="28"/>
        <v>2.5728492170904838E-2</v>
      </c>
      <c r="H198" s="52"/>
      <c r="I198" s="48"/>
      <c r="J198" s="48"/>
      <c r="K198" s="48"/>
      <c r="L198" s="48"/>
      <c r="M198" s="48"/>
      <c r="N198" s="48"/>
      <c r="O198" s="48"/>
    </row>
    <row r="199" spans="1:15" s="40" customFormat="1" x14ac:dyDescent="0.25">
      <c r="A199" s="49" t="s">
        <v>299</v>
      </c>
      <c r="B199" s="59" t="s">
        <v>300</v>
      </c>
      <c r="C199" s="51" t="s">
        <v>24</v>
      </c>
      <c r="D199" s="52">
        <v>7180.8804957328011</v>
      </c>
      <c r="E199" s="52">
        <v>7674.9425047299992</v>
      </c>
      <c r="F199" s="52">
        <f t="shared" si="27"/>
        <v>494.06200899719806</v>
      </c>
      <c r="G199" s="53">
        <f t="shared" si="28"/>
        <v>6.8802427402989322E-2</v>
      </c>
      <c r="H199" s="52"/>
      <c r="I199" s="48"/>
      <c r="J199" s="48"/>
      <c r="K199" s="48"/>
      <c r="L199" s="48"/>
      <c r="M199" s="48"/>
      <c r="N199" s="48"/>
      <c r="O199" s="48"/>
    </row>
    <row r="200" spans="1:15" s="40" customFormat="1" x14ac:dyDescent="0.25">
      <c r="A200" s="49" t="s">
        <v>301</v>
      </c>
      <c r="B200" s="59" t="s">
        <v>302</v>
      </c>
      <c r="C200" s="51" t="s">
        <v>24</v>
      </c>
      <c r="D200" s="52">
        <v>493.09915548125417</v>
      </c>
      <c r="E200" s="52">
        <v>196.47707186</v>
      </c>
      <c r="F200" s="52">
        <f t="shared" si="27"/>
        <v>-296.62208362125421</v>
      </c>
      <c r="G200" s="53">
        <f t="shared" si="28"/>
        <v>-0.60154652532665043</v>
      </c>
      <c r="H200" s="52"/>
      <c r="I200" s="48"/>
      <c r="J200" s="48"/>
      <c r="K200" s="48"/>
      <c r="L200" s="48"/>
      <c r="M200" s="48"/>
      <c r="N200" s="48"/>
      <c r="O200" s="48"/>
    </row>
    <row r="201" spans="1:15" s="40" customFormat="1" x14ac:dyDescent="0.25">
      <c r="A201" s="49" t="s">
        <v>303</v>
      </c>
      <c r="B201" s="59" t="s">
        <v>304</v>
      </c>
      <c r="C201" s="51" t="s">
        <v>24</v>
      </c>
      <c r="D201" s="52">
        <v>0</v>
      </c>
      <c r="E201" s="52">
        <v>0</v>
      </c>
      <c r="F201" s="52">
        <f t="shared" si="27"/>
        <v>0</v>
      </c>
      <c r="G201" s="53">
        <f t="shared" si="28"/>
        <v>0</v>
      </c>
      <c r="H201" s="52"/>
      <c r="I201" s="48"/>
      <c r="J201" s="48"/>
      <c r="K201" s="48"/>
      <c r="L201" s="48"/>
      <c r="M201" s="48"/>
      <c r="N201" s="48"/>
      <c r="O201" s="48"/>
    </row>
    <row r="202" spans="1:15" s="40" customFormat="1" ht="31.5" x14ac:dyDescent="0.25">
      <c r="A202" s="49" t="s">
        <v>305</v>
      </c>
      <c r="B202" s="60" t="s">
        <v>306</v>
      </c>
      <c r="C202" s="51" t="s">
        <v>24</v>
      </c>
      <c r="D202" s="52">
        <v>451.09093684452296</v>
      </c>
      <c r="E202" s="52">
        <v>494.72978931</v>
      </c>
      <c r="F202" s="52">
        <f t="shared" si="27"/>
        <v>43.638852465477044</v>
      </c>
      <c r="G202" s="53">
        <f t="shared" si="28"/>
        <v>9.6740698828356203E-2</v>
      </c>
      <c r="H202" s="52"/>
      <c r="I202" s="48"/>
      <c r="J202" s="48"/>
      <c r="K202" s="48"/>
      <c r="L202" s="48"/>
      <c r="M202" s="48"/>
      <c r="N202" s="48"/>
      <c r="O202" s="48"/>
    </row>
    <row r="203" spans="1:15" s="40" customFormat="1" ht="31.5" x14ac:dyDescent="0.25">
      <c r="A203" s="49" t="s">
        <v>307</v>
      </c>
      <c r="B203" s="60" t="s">
        <v>308</v>
      </c>
      <c r="C203" s="51" t="s">
        <v>24</v>
      </c>
      <c r="D203" s="52">
        <v>108.89596634483617</v>
      </c>
      <c r="E203" s="52">
        <v>116.03251658999999</v>
      </c>
      <c r="F203" s="52">
        <f t="shared" si="27"/>
        <v>7.1365502451638179</v>
      </c>
      <c r="G203" s="53">
        <f t="shared" si="28"/>
        <v>6.5535487536469553E-2</v>
      </c>
      <c r="H203" s="52"/>
      <c r="I203" s="48"/>
      <c r="J203" s="48"/>
      <c r="K203" s="48"/>
      <c r="L203" s="48"/>
      <c r="M203" s="48"/>
      <c r="N203" s="48"/>
      <c r="O203" s="48"/>
    </row>
    <row r="204" spans="1:15" s="40" customFormat="1" x14ac:dyDescent="0.25">
      <c r="A204" s="49" t="s">
        <v>309</v>
      </c>
      <c r="B204" s="60" t="s">
        <v>310</v>
      </c>
      <c r="C204" s="51" t="s">
        <v>24</v>
      </c>
      <c r="D204" s="52">
        <v>0</v>
      </c>
      <c r="E204" s="52">
        <v>0</v>
      </c>
      <c r="F204" s="52">
        <f t="shared" si="27"/>
        <v>0</v>
      </c>
      <c r="G204" s="53">
        <f t="shared" si="28"/>
        <v>0</v>
      </c>
      <c r="H204" s="52"/>
      <c r="I204" s="48"/>
      <c r="J204" s="48"/>
      <c r="K204" s="48"/>
      <c r="L204" s="48"/>
      <c r="M204" s="48"/>
      <c r="N204" s="48"/>
      <c r="O204" s="48"/>
    </row>
    <row r="205" spans="1:15" s="40" customFormat="1" x14ac:dyDescent="0.25">
      <c r="A205" s="49" t="s">
        <v>311</v>
      </c>
      <c r="B205" s="60" t="s">
        <v>312</v>
      </c>
      <c r="C205" s="51" t="s">
        <v>24</v>
      </c>
      <c r="D205" s="52">
        <f>D68/1.304</f>
        <v>1551.5998893333126</v>
      </c>
      <c r="E205" s="52">
        <v>1471.4506285599998</v>
      </c>
      <c r="F205" s="52">
        <f t="shared" si="27"/>
        <v>-80.14926077331279</v>
      </c>
      <c r="G205" s="53">
        <f t="shared" si="28"/>
        <v>-5.1655881986271031E-2</v>
      </c>
      <c r="H205" s="52"/>
      <c r="I205" s="48"/>
      <c r="J205" s="48"/>
      <c r="K205" s="48"/>
      <c r="L205" s="48"/>
      <c r="M205" s="48"/>
      <c r="N205" s="48"/>
      <c r="O205" s="48"/>
    </row>
    <row r="206" spans="1:15" s="40" customFormat="1" x14ac:dyDescent="0.25">
      <c r="A206" s="49" t="s">
        <v>313</v>
      </c>
      <c r="B206" s="60" t="s">
        <v>314</v>
      </c>
      <c r="C206" s="51" t="s">
        <v>24</v>
      </c>
      <c r="D206" s="52">
        <f>D205*0.304</f>
        <v>471.68636635732702</v>
      </c>
      <c r="E206" s="52">
        <v>446.80961859999996</v>
      </c>
      <c r="F206" s="52">
        <f t="shared" si="27"/>
        <v>-24.876747757327053</v>
      </c>
      <c r="G206" s="53">
        <f t="shared" si="28"/>
        <v>-5.2740018647224628E-2</v>
      </c>
      <c r="H206" s="52"/>
      <c r="I206" s="48"/>
      <c r="J206" s="48"/>
      <c r="K206" s="48"/>
      <c r="L206" s="48"/>
      <c r="M206" s="48"/>
      <c r="N206" s="48"/>
      <c r="O206" s="48"/>
    </row>
    <row r="207" spans="1:15" s="40" customFormat="1" x14ac:dyDescent="0.25">
      <c r="A207" s="49" t="s">
        <v>315</v>
      </c>
      <c r="B207" s="60" t="s">
        <v>316</v>
      </c>
      <c r="C207" s="51" t="s">
        <v>24</v>
      </c>
      <c r="D207" s="52">
        <v>115.38113571185943</v>
      </c>
      <c r="E207" s="52">
        <v>-214.57854050000003</v>
      </c>
      <c r="F207" s="52">
        <f t="shared" si="27"/>
        <v>-329.95967621185946</v>
      </c>
      <c r="G207" s="53">
        <f t="shared" si="28"/>
        <v>-2.8597367687198507</v>
      </c>
      <c r="H207" s="52"/>
      <c r="I207" s="48"/>
      <c r="J207" s="48"/>
      <c r="K207" s="48"/>
      <c r="L207" s="48"/>
      <c r="M207" s="48"/>
      <c r="N207" s="48"/>
      <c r="O207" s="48"/>
    </row>
    <row r="208" spans="1:15" s="40" customFormat="1" x14ac:dyDescent="0.25">
      <c r="A208" s="49" t="s">
        <v>317</v>
      </c>
      <c r="B208" s="59" t="s">
        <v>318</v>
      </c>
      <c r="C208" s="51" t="s">
        <v>24</v>
      </c>
      <c r="D208" s="52">
        <v>0</v>
      </c>
      <c r="E208" s="52">
        <v>0</v>
      </c>
      <c r="F208" s="52">
        <f t="shared" si="27"/>
        <v>0</v>
      </c>
      <c r="G208" s="53">
        <f t="shared" si="28"/>
        <v>0</v>
      </c>
      <c r="H208" s="52"/>
      <c r="I208" s="48"/>
      <c r="J208" s="48"/>
      <c r="K208" s="48"/>
      <c r="L208" s="48"/>
      <c r="M208" s="48"/>
      <c r="N208" s="48"/>
      <c r="O208" s="48"/>
    </row>
    <row r="209" spans="1:15" s="40" customFormat="1" x14ac:dyDescent="0.25">
      <c r="A209" s="49" t="s">
        <v>319</v>
      </c>
      <c r="B209" s="60" t="s">
        <v>320</v>
      </c>
      <c r="C209" s="51" t="s">
        <v>24</v>
      </c>
      <c r="D209" s="52">
        <v>314.87263430638757</v>
      </c>
      <c r="E209" s="52">
        <v>410.03441418</v>
      </c>
      <c r="F209" s="52">
        <f t="shared" si="27"/>
        <v>95.161779873612431</v>
      </c>
      <c r="G209" s="53">
        <f t="shared" si="28"/>
        <v>0.30222308802172704</v>
      </c>
      <c r="H209" s="52"/>
      <c r="I209" s="48"/>
      <c r="J209" s="48"/>
      <c r="K209" s="48"/>
      <c r="L209" s="48"/>
      <c r="M209" s="48"/>
      <c r="N209" s="48"/>
      <c r="O209" s="48"/>
    </row>
    <row r="210" spans="1:15" s="40" customFormat="1" x14ac:dyDescent="0.25">
      <c r="A210" s="49" t="s">
        <v>321</v>
      </c>
      <c r="B210" s="60" t="s">
        <v>322</v>
      </c>
      <c r="C210" s="51" t="s">
        <v>24</v>
      </c>
      <c r="D210" s="52">
        <v>52.243319308800025</v>
      </c>
      <c r="E210" s="52">
        <v>49.968821849999976</v>
      </c>
      <c r="F210" s="52">
        <f t="shared" si="27"/>
        <v>-2.2744974588000488</v>
      </c>
      <c r="G210" s="53">
        <f t="shared" si="28"/>
        <v>-4.3536618440262957E-2</v>
      </c>
      <c r="H210" s="52"/>
      <c r="I210" s="48"/>
      <c r="J210" s="48"/>
      <c r="K210" s="48"/>
      <c r="L210" s="48"/>
      <c r="M210" s="48"/>
      <c r="N210" s="48"/>
      <c r="O210" s="48"/>
    </row>
    <row r="211" spans="1:15" s="40" customFormat="1" x14ac:dyDescent="0.25">
      <c r="A211" s="49" t="s">
        <v>323</v>
      </c>
      <c r="B211" s="60" t="s">
        <v>324</v>
      </c>
      <c r="C211" s="51" t="s">
        <v>24</v>
      </c>
      <c r="D211" s="52">
        <v>27.371547986786233</v>
      </c>
      <c r="E211" s="52">
        <v>20.006050630000004</v>
      </c>
      <c r="F211" s="52">
        <f t="shared" si="27"/>
        <v>-7.3654973567862285</v>
      </c>
      <c r="G211" s="53">
        <f t="shared" si="28"/>
        <v>-0.2690931970797546</v>
      </c>
      <c r="H211" s="52"/>
      <c r="I211" s="48"/>
      <c r="J211" s="48"/>
      <c r="K211" s="48"/>
      <c r="L211" s="48"/>
      <c r="M211" s="48"/>
      <c r="N211" s="48"/>
      <c r="O211" s="48"/>
    </row>
    <row r="212" spans="1:15" s="40" customFormat="1" ht="31.5" x14ac:dyDescent="0.25">
      <c r="A212" s="49" t="s">
        <v>325</v>
      </c>
      <c r="B212" s="60" t="s">
        <v>326</v>
      </c>
      <c r="C212" s="51" t="s">
        <v>24</v>
      </c>
      <c r="D212" s="52">
        <v>10.01647320230874</v>
      </c>
      <c r="E212" s="52">
        <v>0</v>
      </c>
      <c r="F212" s="52">
        <f t="shared" si="27"/>
        <v>-10.01647320230874</v>
      </c>
      <c r="G212" s="53">
        <f t="shared" si="28"/>
        <v>-1</v>
      </c>
      <c r="H212" s="52"/>
      <c r="I212" s="48"/>
      <c r="J212" s="48"/>
      <c r="K212" s="48"/>
      <c r="L212" s="48"/>
      <c r="M212" s="48"/>
      <c r="N212" s="48"/>
      <c r="O212" s="48"/>
    </row>
    <row r="213" spans="1:15" s="40" customFormat="1" x14ac:dyDescent="0.25">
      <c r="A213" s="49" t="s">
        <v>327</v>
      </c>
      <c r="B213" s="60" t="s">
        <v>328</v>
      </c>
      <c r="C213" s="51" t="s">
        <v>24</v>
      </c>
      <c r="D213" s="52">
        <f>D196-D197-D198-D202-D203-D204-D205-D206-D207-D209-D210-D211-D212</f>
        <v>693.93725222427861</v>
      </c>
      <c r="E213" s="52">
        <f>E196-E197-E198-E202-E203-E204-E205-E206-E207-E209-E210-E211-E212</f>
        <v>551.10795878000124</v>
      </c>
      <c r="F213" s="52">
        <f t="shared" si="27"/>
        <v>-142.82929344427737</v>
      </c>
      <c r="G213" s="53">
        <f t="shared" si="28"/>
        <v>-0.20582450788809264</v>
      </c>
      <c r="H213" s="52"/>
      <c r="I213" s="48"/>
      <c r="J213" s="48"/>
      <c r="K213" s="48"/>
      <c r="L213" s="48"/>
      <c r="M213" s="48"/>
      <c r="N213" s="48"/>
      <c r="O213" s="48"/>
    </row>
    <row r="214" spans="1:15" s="40" customFormat="1" ht="26.25" customHeight="1" x14ac:dyDescent="0.25">
      <c r="A214" s="49" t="s">
        <v>329</v>
      </c>
      <c r="B214" s="81" t="s">
        <v>330</v>
      </c>
      <c r="C214" s="51" t="s">
        <v>24</v>
      </c>
      <c r="D214" s="52">
        <v>0</v>
      </c>
      <c r="E214" s="52">
        <v>0</v>
      </c>
      <c r="F214" s="52">
        <f t="shared" si="27"/>
        <v>0</v>
      </c>
      <c r="G214" s="53">
        <f t="shared" si="28"/>
        <v>0</v>
      </c>
      <c r="H214" s="52"/>
      <c r="I214" s="48"/>
      <c r="J214" s="48"/>
      <c r="K214" s="48"/>
      <c r="L214" s="48"/>
      <c r="M214" s="48"/>
      <c r="N214" s="48"/>
      <c r="O214" s="48"/>
    </row>
    <row r="215" spans="1:15" s="40" customFormat="1" x14ac:dyDescent="0.25">
      <c r="A215" s="49" t="s">
        <v>331</v>
      </c>
      <c r="B215" s="60" t="s">
        <v>332</v>
      </c>
      <c r="C215" s="51" t="s">
        <v>24</v>
      </c>
      <c r="D215" s="52">
        <v>0</v>
      </c>
      <c r="E215" s="52">
        <v>0</v>
      </c>
      <c r="F215" s="52">
        <f t="shared" si="27"/>
        <v>0</v>
      </c>
      <c r="G215" s="53">
        <f t="shared" si="28"/>
        <v>0</v>
      </c>
      <c r="H215" s="52"/>
      <c r="I215" s="48"/>
      <c r="J215" s="48"/>
      <c r="K215" s="48"/>
      <c r="L215" s="48"/>
      <c r="M215" s="48"/>
      <c r="N215" s="48"/>
      <c r="O215" s="48"/>
    </row>
    <row r="216" spans="1:15" s="40" customFormat="1" x14ac:dyDescent="0.25">
      <c r="A216" s="49" t="s">
        <v>333</v>
      </c>
      <c r="B216" s="60" t="s">
        <v>334</v>
      </c>
      <c r="C216" s="51" t="s">
        <v>24</v>
      </c>
      <c r="D216" s="52">
        <v>0</v>
      </c>
      <c r="E216" s="52">
        <v>0</v>
      </c>
      <c r="F216" s="52">
        <f t="shared" si="27"/>
        <v>0</v>
      </c>
      <c r="G216" s="53">
        <f t="shared" si="28"/>
        <v>0</v>
      </c>
      <c r="H216" s="52"/>
      <c r="I216" s="48"/>
      <c r="J216" s="48"/>
      <c r="K216" s="48"/>
      <c r="L216" s="48"/>
      <c r="M216" s="48"/>
      <c r="N216" s="48"/>
      <c r="O216" s="48"/>
    </row>
    <row r="217" spans="1:15" s="40" customFormat="1" ht="34.5" customHeight="1" x14ac:dyDescent="0.25">
      <c r="A217" s="49" t="s">
        <v>335</v>
      </c>
      <c r="B217" s="59" t="s">
        <v>336</v>
      </c>
      <c r="C217" s="51" t="s">
        <v>24</v>
      </c>
      <c r="D217" s="52">
        <v>0</v>
      </c>
      <c r="E217" s="52">
        <v>0</v>
      </c>
      <c r="F217" s="52">
        <f t="shared" si="27"/>
        <v>0</v>
      </c>
      <c r="G217" s="53">
        <f t="shared" si="28"/>
        <v>0</v>
      </c>
      <c r="H217" s="52"/>
      <c r="I217" s="48"/>
      <c r="J217" s="48"/>
      <c r="K217" s="48"/>
      <c r="L217" s="48"/>
      <c r="M217" s="48"/>
      <c r="N217" s="48"/>
      <c r="O217" s="48"/>
    </row>
    <row r="218" spans="1:15" s="40" customFormat="1" x14ac:dyDescent="0.25">
      <c r="A218" s="49" t="s">
        <v>337</v>
      </c>
      <c r="B218" s="61" t="s">
        <v>338</v>
      </c>
      <c r="C218" s="51" t="s">
        <v>24</v>
      </c>
      <c r="D218" s="52">
        <v>0</v>
      </c>
      <c r="E218" s="52">
        <v>0</v>
      </c>
      <c r="F218" s="52">
        <f t="shared" si="27"/>
        <v>0</v>
      </c>
      <c r="G218" s="53">
        <f t="shared" si="28"/>
        <v>0</v>
      </c>
      <c r="H218" s="52"/>
      <c r="I218" s="48"/>
      <c r="J218" s="48"/>
      <c r="K218" s="48"/>
      <c r="L218" s="48"/>
      <c r="M218" s="48"/>
      <c r="N218" s="48"/>
      <c r="O218" s="48"/>
    </row>
    <row r="219" spans="1:15" s="40" customFormat="1" ht="15.75" hidden="1" customHeight="1" outlineLevel="1" x14ac:dyDescent="0.25">
      <c r="A219" s="49" t="s">
        <v>339</v>
      </c>
      <c r="B219" s="61" t="s">
        <v>340</v>
      </c>
      <c r="C219" s="51" t="s">
        <v>24</v>
      </c>
      <c r="D219" s="52" t="s">
        <v>27</v>
      </c>
      <c r="E219" s="52" t="s">
        <v>27</v>
      </c>
      <c r="F219" s="52" t="e">
        <f t="shared" si="27"/>
        <v>#VALUE!</v>
      </c>
      <c r="G219" s="53">
        <f t="shared" si="28"/>
        <v>0</v>
      </c>
      <c r="H219" s="52"/>
      <c r="I219" s="48"/>
      <c r="J219" s="48"/>
      <c r="K219" s="48"/>
      <c r="L219" s="48"/>
      <c r="M219" s="48"/>
      <c r="N219" s="48"/>
      <c r="O219" s="48"/>
    </row>
    <row r="220" spans="1:15" s="40" customFormat="1" collapsed="1" x14ac:dyDescent="0.25">
      <c r="A220" s="49" t="s">
        <v>341</v>
      </c>
      <c r="B220" s="60" t="s">
        <v>342</v>
      </c>
      <c r="C220" s="51" t="s">
        <v>24</v>
      </c>
      <c r="D220" s="52">
        <v>0</v>
      </c>
      <c r="E220" s="52">
        <v>0</v>
      </c>
      <c r="F220" s="52">
        <f t="shared" si="27"/>
        <v>0</v>
      </c>
      <c r="G220" s="53">
        <f t="shared" si="28"/>
        <v>0</v>
      </c>
      <c r="H220" s="52"/>
      <c r="I220" s="48"/>
      <c r="J220" s="48"/>
      <c r="K220" s="48"/>
      <c r="L220" s="48"/>
      <c r="M220" s="48"/>
      <c r="N220" s="48"/>
      <c r="O220" s="48"/>
    </row>
    <row r="221" spans="1:15" s="40" customFormat="1" x14ac:dyDescent="0.25">
      <c r="A221" s="49" t="s">
        <v>343</v>
      </c>
      <c r="B221" s="81" t="s">
        <v>344</v>
      </c>
      <c r="C221" s="51" t="s">
        <v>24</v>
      </c>
      <c r="D221" s="52">
        <v>6923.6404631962941</v>
      </c>
      <c r="E221" s="52">
        <f>E385</f>
        <v>4638.5487522940002</v>
      </c>
      <c r="F221" s="52">
        <f t="shared" si="27"/>
        <v>-2285.0917109022939</v>
      </c>
      <c r="G221" s="53">
        <f t="shared" si="28"/>
        <v>-0.33004193719316599</v>
      </c>
      <c r="H221" s="52"/>
      <c r="I221" s="48"/>
      <c r="J221" s="48"/>
      <c r="K221" s="48"/>
      <c r="L221" s="48"/>
      <c r="M221" s="48"/>
      <c r="N221" s="48"/>
      <c r="O221" s="48"/>
    </row>
    <row r="222" spans="1:15" s="40" customFormat="1" x14ac:dyDescent="0.25">
      <c r="A222" s="49" t="s">
        <v>345</v>
      </c>
      <c r="B222" s="60" t="s">
        <v>346</v>
      </c>
      <c r="C222" s="51" t="s">
        <v>24</v>
      </c>
      <c r="D222" s="52">
        <v>6923.6404631962951</v>
      </c>
      <c r="E222" s="52">
        <f>SUM(E223:E228)</f>
        <v>4638.5487522939993</v>
      </c>
      <c r="F222" s="52">
        <f t="shared" si="27"/>
        <v>-2285.0917109022957</v>
      </c>
      <c r="G222" s="53">
        <f t="shared" si="28"/>
        <v>-0.33004193719316621</v>
      </c>
      <c r="H222" s="52"/>
      <c r="I222" s="48"/>
      <c r="J222" s="48"/>
      <c r="K222" s="48"/>
      <c r="L222" s="48"/>
      <c r="M222" s="48"/>
      <c r="N222" s="48"/>
      <c r="O222" s="48"/>
    </row>
    <row r="223" spans="1:15" s="40" customFormat="1" x14ac:dyDescent="0.25">
      <c r="A223" s="49" t="s">
        <v>347</v>
      </c>
      <c r="B223" s="59" t="s">
        <v>348</v>
      </c>
      <c r="C223" s="51" t="s">
        <v>24</v>
      </c>
      <c r="D223" s="52">
        <v>3569.9307137099809</v>
      </c>
      <c r="E223" s="52">
        <v>1543.9803134129997</v>
      </c>
      <c r="F223" s="52">
        <f t="shared" si="27"/>
        <v>-2025.9504002969811</v>
      </c>
      <c r="G223" s="53">
        <f t="shared" si="28"/>
        <v>-0.56750412340399503</v>
      </c>
      <c r="H223" s="52"/>
      <c r="I223" s="48"/>
      <c r="J223" s="48"/>
      <c r="K223" s="48"/>
      <c r="L223" s="48"/>
      <c r="M223" s="48"/>
      <c r="N223" s="48"/>
      <c r="O223" s="48"/>
    </row>
    <row r="224" spans="1:15" s="40" customFormat="1" x14ac:dyDescent="0.25">
      <c r="A224" s="49" t="s">
        <v>349</v>
      </c>
      <c r="B224" s="59" t="s">
        <v>350</v>
      </c>
      <c r="C224" s="51" t="s">
        <v>24</v>
      </c>
      <c r="D224" s="52">
        <v>3306.4334318162282</v>
      </c>
      <c r="E224" s="52">
        <v>3017.5184644610003</v>
      </c>
      <c r="F224" s="52">
        <f t="shared" si="27"/>
        <v>-288.91496735522787</v>
      </c>
      <c r="G224" s="53">
        <f t="shared" si="28"/>
        <v>-8.7379641330485369E-2</v>
      </c>
      <c r="H224" s="52"/>
      <c r="I224" s="48"/>
      <c r="J224" s="48"/>
      <c r="K224" s="48"/>
      <c r="L224" s="48"/>
      <c r="M224" s="48"/>
      <c r="N224" s="48"/>
      <c r="O224" s="48"/>
    </row>
    <row r="225" spans="1:15" s="40" customFormat="1" ht="31.5" x14ac:dyDescent="0.25">
      <c r="A225" s="49" t="s">
        <v>351</v>
      </c>
      <c r="B225" s="59" t="s">
        <v>352</v>
      </c>
      <c r="C225" s="51" t="s">
        <v>24</v>
      </c>
      <c r="D225" s="52">
        <v>0</v>
      </c>
      <c r="E225" s="52">
        <v>0</v>
      </c>
      <c r="F225" s="52">
        <f t="shared" si="27"/>
        <v>0</v>
      </c>
      <c r="G225" s="53">
        <f t="shared" si="28"/>
        <v>0</v>
      </c>
      <c r="H225" s="52"/>
      <c r="I225" s="48"/>
      <c r="J225" s="48"/>
      <c r="K225" s="48"/>
      <c r="L225" s="48"/>
      <c r="M225" s="48"/>
      <c r="N225" s="48"/>
      <c r="O225" s="48"/>
    </row>
    <row r="226" spans="1:15" s="40" customFormat="1" x14ac:dyDescent="0.25">
      <c r="A226" s="49" t="s">
        <v>353</v>
      </c>
      <c r="B226" s="59" t="s">
        <v>354</v>
      </c>
      <c r="C226" s="51" t="s">
        <v>24</v>
      </c>
      <c r="D226" s="52">
        <v>0</v>
      </c>
      <c r="E226" s="52">
        <v>0</v>
      </c>
      <c r="F226" s="52">
        <f t="shared" si="27"/>
        <v>0</v>
      </c>
      <c r="G226" s="53">
        <f t="shared" si="28"/>
        <v>0</v>
      </c>
      <c r="H226" s="52"/>
      <c r="I226" s="48"/>
      <c r="J226" s="48"/>
      <c r="K226" s="48"/>
      <c r="L226" s="48"/>
      <c r="M226" s="48"/>
      <c r="N226" s="48"/>
      <c r="O226" s="48"/>
    </row>
    <row r="227" spans="1:15" s="40" customFormat="1" x14ac:dyDescent="0.25">
      <c r="A227" s="49" t="s">
        <v>355</v>
      </c>
      <c r="B227" s="59" t="s">
        <v>356</v>
      </c>
      <c r="C227" s="51" t="s">
        <v>24</v>
      </c>
      <c r="D227" s="52">
        <v>0</v>
      </c>
      <c r="E227" s="52">
        <v>0</v>
      </c>
      <c r="F227" s="52">
        <f t="shared" si="27"/>
        <v>0</v>
      </c>
      <c r="G227" s="53">
        <f t="shared" si="28"/>
        <v>0</v>
      </c>
      <c r="H227" s="52"/>
      <c r="I227" s="48"/>
      <c r="J227" s="48"/>
      <c r="K227" s="48"/>
      <c r="L227" s="48"/>
      <c r="M227" s="48"/>
      <c r="N227" s="48"/>
      <c r="O227" s="48"/>
    </row>
    <row r="228" spans="1:15" s="40" customFormat="1" x14ac:dyDescent="0.25">
      <c r="A228" s="49" t="s">
        <v>357</v>
      </c>
      <c r="B228" s="59" t="s">
        <v>358</v>
      </c>
      <c r="C228" s="51" t="s">
        <v>24</v>
      </c>
      <c r="D228" s="52">
        <v>47.276317670085803</v>
      </c>
      <c r="E228" s="52">
        <v>77.049974419999998</v>
      </c>
      <c r="F228" s="52">
        <f t="shared" si="27"/>
        <v>29.773656749914196</v>
      </c>
      <c r="G228" s="53">
        <f t="shared" si="28"/>
        <v>0.62977952212114741</v>
      </c>
      <c r="H228" s="52"/>
      <c r="I228" s="48"/>
      <c r="J228" s="48"/>
      <c r="K228" s="48"/>
      <c r="L228" s="48"/>
      <c r="M228" s="48"/>
      <c r="N228" s="48"/>
      <c r="O228" s="48"/>
    </row>
    <row r="229" spans="1:15" s="40" customFormat="1" x14ac:dyDescent="0.25">
      <c r="A229" s="49" t="s">
        <v>359</v>
      </c>
      <c r="B229" s="60" t="s">
        <v>360</v>
      </c>
      <c r="C229" s="51" t="s">
        <v>24</v>
      </c>
      <c r="D229" s="52">
        <v>0</v>
      </c>
      <c r="E229" s="52">
        <v>0</v>
      </c>
      <c r="F229" s="52">
        <f t="shared" si="27"/>
        <v>0</v>
      </c>
      <c r="G229" s="53">
        <f t="shared" si="28"/>
        <v>0</v>
      </c>
      <c r="H229" s="52"/>
      <c r="I229" s="48"/>
      <c r="J229" s="48"/>
      <c r="K229" s="48"/>
      <c r="L229" s="48"/>
      <c r="M229" s="48"/>
      <c r="N229" s="48"/>
      <c r="O229" s="48"/>
    </row>
    <row r="230" spans="1:15" s="40" customFormat="1" x14ac:dyDescent="0.25">
      <c r="A230" s="49" t="s">
        <v>361</v>
      </c>
      <c r="B230" s="60" t="s">
        <v>362</v>
      </c>
      <c r="C230" s="51" t="s">
        <v>24</v>
      </c>
      <c r="D230" s="52">
        <v>0</v>
      </c>
      <c r="E230" s="52">
        <v>0</v>
      </c>
      <c r="F230" s="52">
        <f t="shared" si="27"/>
        <v>0</v>
      </c>
      <c r="G230" s="53">
        <f t="shared" si="28"/>
        <v>0</v>
      </c>
      <c r="H230" s="52"/>
      <c r="I230" s="48"/>
      <c r="J230" s="48"/>
      <c r="K230" s="48"/>
      <c r="L230" s="48"/>
      <c r="M230" s="48"/>
      <c r="N230" s="48"/>
      <c r="O230" s="48"/>
    </row>
    <row r="231" spans="1:15" s="40" customFormat="1" x14ac:dyDescent="0.25">
      <c r="A231" s="49" t="s">
        <v>363</v>
      </c>
      <c r="B231" s="60" t="s">
        <v>127</v>
      </c>
      <c r="C231" s="51" t="s">
        <v>24</v>
      </c>
      <c r="D231" s="52">
        <v>0</v>
      </c>
      <c r="E231" s="52">
        <v>0</v>
      </c>
      <c r="F231" s="52">
        <f t="shared" si="27"/>
        <v>0</v>
      </c>
      <c r="G231" s="53">
        <f t="shared" si="28"/>
        <v>0</v>
      </c>
      <c r="H231" s="52"/>
      <c r="I231" s="48"/>
      <c r="J231" s="48"/>
      <c r="K231" s="48"/>
      <c r="L231" s="48"/>
      <c r="M231" s="48"/>
      <c r="N231" s="48"/>
      <c r="O231" s="48"/>
    </row>
    <row r="232" spans="1:15" s="40" customFormat="1" ht="31.5" x14ac:dyDescent="0.25">
      <c r="A232" s="49" t="s">
        <v>364</v>
      </c>
      <c r="B232" s="60" t="s">
        <v>365</v>
      </c>
      <c r="C232" s="51" t="s">
        <v>24</v>
      </c>
      <c r="D232" s="52">
        <v>0</v>
      </c>
      <c r="E232" s="52">
        <v>0</v>
      </c>
      <c r="F232" s="52">
        <f t="shared" si="27"/>
        <v>0</v>
      </c>
      <c r="G232" s="53">
        <f t="shared" si="28"/>
        <v>0</v>
      </c>
      <c r="H232" s="52"/>
      <c r="I232" s="48"/>
      <c r="J232" s="48"/>
      <c r="K232" s="48"/>
      <c r="L232" s="48"/>
      <c r="M232" s="48"/>
      <c r="N232" s="48"/>
      <c r="O232" s="48"/>
    </row>
    <row r="233" spans="1:15" s="40" customFormat="1" x14ac:dyDescent="0.25">
      <c r="A233" s="49" t="s">
        <v>366</v>
      </c>
      <c r="B233" s="81" t="s">
        <v>367</v>
      </c>
      <c r="C233" s="51" t="s">
        <v>24</v>
      </c>
      <c r="D233" s="52">
        <v>8617.5574717346553</v>
      </c>
      <c r="E233" s="52">
        <v>8673.2696900999999</v>
      </c>
      <c r="F233" s="52">
        <f t="shared" si="27"/>
        <v>55.712218365344597</v>
      </c>
      <c r="G233" s="53">
        <f t="shared" si="28"/>
        <v>6.4649662677712444E-3</v>
      </c>
      <c r="H233" s="52"/>
      <c r="I233" s="48"/>
      <c r="J233" s="48"/>
      <c r="K233" s="48"/>
      <c r="L233" s="48"/>
      <c r="M233" s="48"/>
      <c r="N233" s="48"/>
      <c r="O233" s="48"/>
    </row>
    <row r="234" spans="1:15" s="40" customFormat="1" x14ac:dyDescent="0.25">
      <c r="A234" s="49" t="s">
        <v>368</v>
      </c>
      <c r="B234" s="60" t="s">
        <v>369</v>
      </c>
      <c r="C234" s="51" t="s">
        <v>24</v>
      </c>
      <c r="D234" s="52">
        <v>77.168099999999995</v>
      </c>
      <c r="E234" s="52">
        <v>240.76702678000001</v>
      </c>
      <c r="F234" s="52">
        <f t="shared" si="27"/>
        <v>163.59892678</v>
      </c>
      <c r="G234" s="53">
        <f t="shared" si="28"/>
        <v>2.1200331066852756</v>
      </c>
      <c r="H234" s="52"/>
      <c r="I234" s="48"/>
      <c r="J234" s="48"/>
      <c r="K234" s="48"/>
      <c r="L234" s="48"/>
      <c r="M234" s="48"/>
      <c r="N234" s="48"/>
      <c r="O234" s="48"/>
    </row>
    <row r="235" spans="1:15" s="40" customFormat="1" x14ac:dyDescent="0.25">
      <c r="A235" s="49" t="s">
        <v>370</v>
      </c>
      <c r="B235" s="60" t="s">
        <v>371</v>
      </c>
      <c r="C235" s="51" t="s">
        <v>24</v>
      </c>
      <c r="D235" s="52">
        <f>D236+D237+D238</f>
        <v>0</v>
      </c>
      <c r="E235" s="52">
        <f>E236+E237+E238</f>
        <v>0</v>
      </c>
      <c r="F235" s="52">
        <f t="shared" si="27"/>
        <v>0</v>
      </c>
      <c r="G235" s="53">
        <f t="shared" si="28"/>
        <v>0</v>
      </c>
      <c r="H235" s="52"/>
      <c r="I235" s="48"/>
      <c r="J235" s="48"/>
      <c r="K235" s="48"/>
      <c r="L235" s="48"/>
      <c r="M235" s="48"/>
      <c r="N235" s="48"/>
      <c r="O235" s="48"/>
    </row>
    <row r="236" spans="1:15" s="40" customFormat="1" x14ac:dyDescent="0.25">
      <c r="A236" s="49" t="s">
        <v>372</v>
      </c>
      <c r="B236" s="59" t="s">
        <v>373</v>
      </c>
      <c r="C236" s="51" t="s">
        <v>24</v>
      </c>
      <c r="D236" s="52">
        <v>0</v>
      </c>
      <c r="E236" s="52">
        <v>0</v>
      </c>
      <c r="F236" s="52">
        <f t="shared" si="27"/>
        <v>0</v>
      </c>
      <c r="G236" s="53">
        <f t="shared" si="28"/>
        <v>0</v>
      </c>
      <c r="H236" s="52"/>
      <c r="I236" s="48"/>
      <c r="J236" s="48"/>
      <c r="K236" s="48"/>
      <c r="L236" s="48"/>
      <c r="M236" s="48"/>
      <c r="N236" s="48"/>
      <c r="O236" s="48"/>
    </row>
    <row r="237" spans="1:15" s="40" customFormat="1" x14ac:dyDescent="0.25">
      <c r="A237" s="49" t="s">
        <v>374</v>
      </c>
      <c r="B237" s="59" t="s">
        <v>375</v>
      </c>
      <c r="C237" s="51" t="s">
        <v>24</v>
      </c>
      <c r="D237" s="52">
        <v>0</v>
      </c>
      <c r="E237" s="52">
        <v>0</v>
      </c>
      <c r="F237" s="52">
        <f t="shared" si="27"/>
        <v>0</v>
      </c>
      <c r="G237" s="53">
        <f t="shared" si="28"/>
        <v>0</v>
      </c>
      <c r="H237" s="52"/>
      <c r="I237" s="48"/>
      <c r="J237" s="48"/>
      <c r="K237" s="48"/>
      <c r="L237" s="48"/>
      <c r="M237" s="48"/>
      <c r="N237" s="48"/>
      <c r="O237" s="48"/>
    </row>
    <row r="238" spans="1:15" s="40" customFormat="1" x14ac:dyDescent="0.25">
      <c r="A238" s="49" t="s">
        <v>376</v>
      </c>
      <c r="B238" s="59" t="s">
        <v>377</v>
      </c>
      <c r="C238" s="51" t="s">
        <v>24</v>
      </c>
      <c r="D238" s="52">
        <v>0</v>
      </c>
      <c r="E238" s="52">
        <v>0</v>
      </c>
      <c r="F238" s="52">
        <f t="shared" si="27"/>
        <v>0</v>
      </c>
      <c r="G238" s="53">
        <f t="shared" si="28"/>
        <v>0</v>
      </c>
      <c r="H238" s="52"/>
      <c r="I238" s="48"/>
      <c r="J238" s="48"/>
      <c r="K238" s="48"/>
      <c r="L238" s="48"/>
      <c r="M238" s="48"/>
      <c r="N238" s="48"/>
      <c r="O238" s="48"/>
    </row>
    <row r="239" spans="1:15" s="40" customFormat="1" x14ac:dyDescent="0.25">
      <c r="A239" s="49" t="s">
        <v>378</v>
      </c>
      <c r="B239" s="60" t="s">
        <v>379</v>
      </c>
      <c r="C239" s="51" t="s">
        <v>24</v>
      </c>
      <c r="D239" s="52">
        <v>3313.685294477868</v>
      </c>
      <c r="E239" s="52">
        <v>2634.5080062100001</v>
      </c>
      <c r="F239" s="52">
        <f t="shared" si="27"/>
        <v>-679.17728826786788</v>
      </c>
      <c r="G239" s="53">
        <f t="shared" si="28"/>
        <v>-0.20496131283187674</v>
      </c>
      <c r="H239" s="52"/>
      <c r="I239" s="48"/>
      <c r="J239" s="48"/>
      <c r="K239" s="48"/>
      <c r="L239" s="48"/>
      <c r="M239" s="48"/>
      <c r="N239" s="48"/>
      <c r="O239" s="48"/>
    </row>
    <row r="240" spans="1:15" s="40" customFormat="1" ht="16.5" customHeight="1" x14ac:dyDescent="0.25">
      <c r="A240" s="49" t="s">
        <v>380</v>
      </c>
      <c r="B240" s="60" t="s">
        <v>381</v>
      </c>
      <c r="C240" s="51" t="s">
        <v>24</v>
      </c>
      <c r="D240" s="52">
        <f>D241+D242</f>
        <v>5134.8384826667898</v>
      </c>
      <c r="E240" s="52">
        <f>E241+E242</f>
        <v>5206.2290625199994</v>
      </c>
      <c r="F240" s="52">
        <f t="shared" si="27"/>
        <v>71.390579853209601</v>
      </c>
      <c r="G240" s="53">
        <f t="shared" si="28"/>
        <v>1.3903179251732324E-2</v>
      </c>
      <c r="H240" s="52"/>
      <c r="I240" s="48"/>
      <c r="J240" s="48"/>
      <c r="K240" s="48"/>
      <c r="L240" s="48"/>
      <c r="M240" s="48"/>
      <c r="N240" s="48"/>
      <c r="O240" s="48"/>
    </row>
    <row r="241" spans="1:15" s="40" customFormat="1" x14ac:dyDescent="0.25">
      <c r="A241" s="49" t="s">
        <v>382</v>
      </c>
      <c r="B241" s="59" t="s">
        <v>383</v>
      </c>
      <c r="C241" s="51" t="s">
        <v>24</v>
      </c>
      <c r="D241" s="52">
        <v>0</v>
      </c>
      <c r="E241" s="52">
        <v>0</v>
      </c>
      <c r="F241" s="52">
        <f t="shared" si="27"/>
        <v>0</v>
      </c>
      <c r="G241" s="53">
        <f t="shared" si="28"/>
        <v>0</v>
      </c>
      <c r="H241" s="52"/>
      <c r="I241" s="48"/>
      <c r="J241" s="48"/>
      <c r="K241" s="48"/>
      <c r="L241" s="48"/>
      <c r="M241" s="48"/>
      <c r="N241" s="48"/>
      <c r="O241" s="48"/>
    </row>
    <row r="242" spans="1:15" s="40" customFormat="1" x14ac:dyDescent="0.25">
      <c r="A242" s="49" t="s">
        <v>384</v>
      </c>
      <c r="B242" s="59" t="s">
        <v>385</v>
      </c>
      <c r="C242" s="51" t="s">
        <v>24</v>
      </c>
      <c r="D242" s="52">
        <v>5134.8384826667898</v>
      </c>
      <c r="E242" s="52">
        <v>5206.2290625199994</v>
      </c>
      <c r="F242" s="52">
        <f t="shared" ref="F242:F305" si="30">E242-D242</f>
        <v>71.390579853209601</v>
      </c>
      <c r="G242" s="53">
        <f t="shared" ref="G242:G305" si="31">IFERROR(F242/D242,0)</f>
        <v>1.3903179251732324E-2</v>
      </c>
      <c r="H242" s="52"/>
      <c r="I242" s="48"/>
      <c r="J242" s="48"/>
      <c r="K242" s="48"/>
      <c r="L242" s="48"/>
      <c r="M242" s="48"/>
      <c r="N242" s="48"/>
      <c r="O242" s="48"/>
    </row>
    <row r="243" spans="1:15" s="40" customFormat="1" x14ac:dyDescent="0.25">
      <c r="A243" s="49" t="s">
        <v>386</v>
      </c>
      <c r="B243" s="60" t="s">
        <v>387</v>
      </c>
      <c r="C243" s="51" t="s">
        <v>24</v>
      </c>
      <c r="D243" s="52">
        <v>91.865594589999986</v>
      </c>
      <c r="E243" s="52">
        <v>591.76559458999998</v>
      </c>
      <c r="F243" s="52">
        <f t="shared" si="30"/>
        <v>499.9</v>
      </c>
      <c r="G243" s="53">
        <f t="shared" si="31"/>
        <v>5.4416455064714349</v>
      </c>
      <c r="H243" s="52"/>
      <c r="I243" s="48"/>
      <c r="J243" s="48"/>
      <c r="K243" s="48"/>
      <c r="L243" s="48"/>
      <c r="M243" s="48"/>
      <c r="N243" s="48"/>
      <c r="O243" s="48"/>
    </row>
    <row r="244" spans="1:15" s="40" customFormat="1" x14ac:dyDescent="0.25">
      <c r="A244" s="49" t="s">
        <v>388</v>
      </c>
      <c r="B244" s="60" t="s">
        <v>389</v>
      </c>
      <c r="C244" s="51" t="s">
        <v>24</v>
      </c>
      <c r="D244" s="52">
        <v>0</v>
      </c>
      <c r="E244" s="52">
        <v>0</v>
      </c>
      <c r="F244" s="52">
        <f t="shared" si="30"/>
        <v>0</v>
      </c>
      <c r="G244" s="53">
        <f t="shared" si="31"/>
        <v>0</v>
      </c>
      <c r="H244" s="52"/>
      <c r="I244" s="48"/>
      <c r="J244" s="48"/>
      <c r="K244" s="48"/>
      <c r="L244" s="48"/>
      <c r="M244" s="48"/>
      <c r="N244" s="48"/>
      <c r="O244" s="48"/>
    </row>
    <row r="245" spans="1:15" s="40" customFormat="1" x14ac:dyDescent="0.25">
      <c r="A245" s="49" t="s">
        <v>390</v>
      </c>
      <c r="B245" s="60" t="s">
        <v>391</v>
      </c>
      <c r="C245" s="51" t="s">
        <v>24</v>
      </c>
      <c r="D245" s="52">
        <f>D233-D234-D235-D239-D240-D243-D244</f>
        <v>-2.7142732506035827E-12</v>
      </c>
      <c r="E245" s="52">
        <f>E233-E234-E235-E239-E240-E243-E244</f>
        <v>-3.4106051316484809E-13</v>
      </c>
      <c r="F245" s="52">
        <f t="shared" si="30"/>
        <v>2.3732127374387346E-12</v>
      </c>
      <c r="G245" s="53">
        <f t="shared" si="31"/>
        <v>-0.87434554973821987</v>
      </c>
      <c r="H245" s="52"/>
      <c r="I245" s="48"/>
      <c r="J245" s="48"/>
      <c r="K245" s="48"/>
      <c r="L245" s="48"/>
      <c r="M245" s="48"/>
      <c r="N245" s="48"/>
      <c r="O245" s="48"/>
    </row>
    <row r="246" spans="1:15" s="40" customFormat="1" x14ac:dyDescent="0.25">
      <c r="A246" s="49" t="s">
        <v>392</v>
      </c>
      <c r="B246" s="81" t="s">
        <v>393</v>
      </c>
      <c r="C246" s="51" t="s">
        <v>24</v>
      </c>
      <c r="D246" s="52">
        <v>4768.3097753301108</v>
      </c>
      <c r="E246" s="52">
        <v>5333.9841522400002</v>
      </c>
      <c r="F246" s="52">
        <f t="shared" si="30"/>
        <v>565.67437690988936</v>
      </c>
      <c r="G246" s="53">
        <f t="shared" si="31"/>
        <v>0.11863205277403095</v>
      </c>
      <c r="H246" s="52"/>
      <c r="I246" s="48"/>
      <c r="J246" s="48"/>
      <c r="K246" s="48"/>
      <c r="L246" s="48"/>
      <c r="M246" s="48"/>
      <c r="N246" s="48"/>
      <c r="O246" s="48"/>
    </row>
    <row r="247" spans="1:15" s="40" customFormat="1" x14ac:dyDescent="0.25">
      <c r="A247" s="49" t="s">
        <v>394</v>
      </c>
      <c r="B247" s="60" t="s">
        <v>395</v>
      </c>
      <c r="C247" s="51" t="s">
        <v>24</v>
      </c>
      <c r="D247" s="52">
        <v>146.95514093</v>
      </c>
      <c r="E247" s="52">
        <f>E248+E249+E250</f>
        <v>646.85514092999995</v>
      </c>
      <c r="F247" s="52">
        <f t="shared" si="30"/>
        <v>499.9</v>
      </c>
      <c r="G247" s="53">
        <f t="shared" si="31"/>
        <v>3.4017183532090263</v>
      </c>
      <c r="H247" s="52"/>
      <c r="I247" s="48"/>
      <c r="J247" s="48"/>
      <c r="K247" s="48"/>
      <c r="L247" s="48"/>
      <c r="M247" s="48"/>
      <c r="N247" s="48"/>
      <c r="O247" s="48"/>
    </row>
    <row r="248" spans="1:15" s="40" customFormat="1" x14ac:dyDescent="0.25">
      <c r="A248" s="49" t="s">
        <v>396</v>
      </c>
      <c r="B248" s="59" t="s">
        <v>373</v>
      </c>
      <c r="C248" s="51" t="s">
        <v>24</v>
      </c>
      <c r="D248" s="52">
        <v>0</v>
      </c>
      <c r="E248" s="52">
        <v>646.85514092999995</v>
      </c>
      <c r="F248" s="52">
        <f t="shared" si="30"/>
        <v>646.85514092999995</v>
      </c>
      <c r="G248" s="53">
        <f t="shared" si="31"/>
        <v>0</v>
      </c>
      <c r="H248" s="52"/>
      <c r="I248" s="48"/>
      <c r="J248" s="48"/>
      <c r="K248" s="48"/>
      <c r="L248" s="48"/>
      <c r="M248" s="48"/>
      <c r="N248" s="48"/>
      <c r="O248" s="48"/>
    </row>
    <row r="249" spans="1:15" s="40" customFormat="1" x14ac:dyDescent="0.25">
      <c r="A249" s="49" t="s">
        <v>397</v>
      </c>
      <c r="B249" s="59" t="s">
        <v>375</v>
      </c>
      <c r="C249" s="51" t="s">
        <v>24</v>
      </c>
      <c r="D249" s="52">
        <f>D247-D250</f>
        <v>146.95514093</v>
      </c>
      <c r="E249" s="52">
        <v>0</v>
      </c>
      <c r="F249" s="52">
        <f t="shared" si="30"/>
        <v>-146.95514093</v>
      </c>
      <c r="G249" s="53">
        <f t="shared" si="31"/>
        <v>-1</v>
      </c>
      <c r="H249" s="52"/>
      <c r="I249" s="48"/>
      <c r="J249" s="48"/>
      <c r="K249" s="48"/>
      <c r="L249" s="48"/>
      <c r="M249" s="48"/>
      <c r="N249" s="48"/>
      <c r="O249" s="48"/>
    </row>
    <row r="250" spans="1:15" s="40" customFormat="1" x14ac:dyDescent="0.25">
      <c r="A250" s="49" t="s">
        <v>398</v>
      </c>
      <c r="B250" s="59" t="s">
        <v>377</v>
      </c>
      <c r="C250" s="51" t="s">
        <v>24</v>
      </c>
      <c r="D250" s="52">
        <v>0</v>
      </c>
      <c r="E250" s="52">
        <v>0</v>
      </c>
      <c r="F250" s="52">
        <f t="shared" si="30"/>
        <v>0</v>
      </c>
      <c r="G250" s="53">
        <f t="shared" si="31"/>
        <v>0</v>
      </c>
      <c r="H250" s="52"/>
      <c r="I250" s="48"/>
      <c r="J250" s="48"/>
      <c r="K250" s="48"/>
      <c r="L250" s="48"/>
      <c r="M250" s="48"/>
      <c r="N250" s="48"/>
      <c r="O250" s="48"/>
    </row>
    <row r="251" spans="1:15" s="40" customFormat="1" x14ac:dyDescent="0.25">
      <c r="A251" s="49" t="s">
        <v>399</v>
      </c>
      <c r="B251" s="60" t="s">
        <v>254</v>
      </c>
      <c r="C251" s="51" t="s">
        <v>24</v>
      </c>
      <c r="D251" s="52">
        <v>0</v>
      </c>
      <c r="E251" s="52">
        <v>0</v>
      </c>
      <c r="F251" s="52">
        <f t="shared" si="30"/>
        <v>0</v>
      </c>
      <c r="G251" s="53">
        <f t="shared" si="31"/>
        <v>0</v>
      </c>
      <c r="H251" s="52"/>
      <c r="I251" s="48"/>
      <c r="J251" s="48"/>
      <c r="K251" s="48"/>
      <c r="L251" s="48"/>
      <c r="M251" s="48"/>
      <c r="N251" s="48"/>
      <c r="O251" s="48"/>
    </row>
    <row r="252" spans="1:15" s="40" customFormat="1" x14ac:dyDescent="0.25">
      <c r="A252" s="49" t="s">
        <v>400</v>
      </c>
      <c r="B252" s="60" t="s">
        <v>401</v>
      </c>
      <c r="C252" s="51" t="s">
        <v>24</v>
      </c>
      <c r="D252" s="52">
        <f>D246-D247-D251</f>
        <v>4621.3546344001106</v>
      </c>
      <c r="E252" s="52">
        <f>E246-E247-E251</f>
        <v>4687.1290113100004</v>
      </c>
      <c r="F252" s="52">
        <f t="shared" si="30"/>
        <v>65.774376909889725</v>
      </c>
      <c r="G252" s="53">
        <f t="shared" si="31"/>
        <v>1.4232704934670692E-2</v>
      </c>
      <c r="H252" s="52"/>
      <c r="I252" s="48"/>
      <c r="J252" s="48"/>
      <c r="K252" s="48"/>
      <c r="L252" s="48"/>
      <c r="M252" s="48"/>
      <c r="N252" s="48"/>
      <c r="O252" s="48"/>
    </row>
    <row r="253" spans="1:15" s="40" customFormat="1" ht="31.5" x14ac:dyDescent="0.25">
      <c r="A253" s="49" t="s">
        <v>402</v>
      </c>
      <c r="B253" s="81" t="s">
        <v>403</v>
      </c>
      <c r="C253" s="51" t="s">
        <v>24</v>
      </c>
      <c r="D253" s="52">
        <f t="shared" ref="D253:E253" si="32">D178-D196</f>
        <v>1569.7653651768996</v>
      </c>
      <c r="E253" s="52">
        <f t="shared" si="32"/>
        <v>3775.3910892000022</v>
      </c>
      <c r="F253" s="52">
        <f t="shared" si="30"/>
        <v>2205.6257240231025</v>
      </c>
      <c r="G253" s="53">
        <f t="shared" si="31"/>
        <v>1.4050671348418664</v>
      </c>
      <c r="H253" s="52"/>
      <c r="I253" s="48"/>
      <c r="J253" s="48"/>
      <c r="K253" s="48"/>
      <c r="L253" s="48"/>
      <c r="M253" s="48"/>
      <c r="N253" s="48"/>
      <c r="O253" s="48"/>
    </row>
    <row r="254" spans="1:15" s="40" customFormat="1" ht="31.5" x14ac:dyDescent="0.25">
      <c r="A254" s="49" t="s">
        <v>404</v>
      </c>
      <c r="B254" s="81" t="s">
        <v>405</v>
      </c>
      <c r="C254" s="51" t="s">
        <v>24</v>
      </c>
      <c r="D254" s="52">
        <f t="shared" ref="D254:E254" si="33">D214-D221</f>
        <v>-6923.6404631962941</v>
      </c>
      <c r="E254" s="52">
        <f t="shared" si="33"/>
        <v>-4638.5487522940002</v>
      </c>
      <c r="F254" s="52">
        <f t="shared" si="30"/>
        <v>2285.0917109022939</v>
      </c>
      <c r="G254" s="53">
        <f t="shared" si="31"/>
        <v>-0.33004193719316599</v>
      </c>
      <c r="H254" s="52"/>
      <c r="I254" s="48"/>
      <c r="J254" s="48"/>
      <c r="K254" s="48"/>
      <c r="L254" s="48"/>
      <c r="M254" s="48"/>
      <c r="N254" s="48"/>
      <c r="O254" s="48"/>
    </row>
    <row r="255" spans="1:15" s="40" customFormat="1" x14ac:dyDescent="0.25">
      <c r="A255" s="49" t="s">
        <v>406</v>
      </c>
      <c r="B255" s="60" t="s">
        <v>407</v>
      </c>
      <c r="C255" s="51" t="s">
        <v>24</v>
      </c>
      <c r="D255" s="52">
        <f t="shared" ref="D255:E255" si="34">D254-D256</f>
        <v>-6923.6404631962941</v>
      </c>
      <c r="E255" s="52">
        <f t="shared" si="34"/>
        <v>-4638.5487522940002</v>
      </c>
      <c r="F255" s="52">
        <f t="shared" si="30"/>
        <v>2285.0917109022939</v>
      </c>
      <c r="G255" s="53">
        <f t="shared" si="31"/>
        <v>-0.33004193719316599</v>
      </c>
      <c r="H255" s="52"/>
      <c r="I255" s="48"/>
      <c r="J255" s="48"/>
      <c r="K255" s="48"/>
      <c r="L255" s="48"/>
      <c r="M255" s="48"/>
      <c r="N255" s="48"/>
      <c r="O255" s="48"/>
    </row>
    <row r="256" spans="1:15" s="40" customFormat="1" x14ac:dyDescent="0.25">
      <c r="A256" s="49" t="s">
        <v>408</v>
      </c>
      <c r="B256" s="60" t="s">
        <v>409</v>
      </c>
      <c r="C256" s="51" t="s">
        <v>24</v>
      </c>
      <c r="D256" s="52">
        <f t="shared" ref="D256:E256" si="35">D220-D230</f>
        <v>0</v>
      </c>
      <c r="E256" s="52">
        <f t="shared" si="35"/>
        <v>0</v>
      </c>
      <c r="F256" s="52">
        <f t="shared" si="30"/>
        <v>0</v>
      </c>
      <c r="G256" s="53">
        <f t="shared" si="31"/>
        <v>0</v>
      </c>
      <c r="H256" s="52"/>
      <c r="I256" s="48"/>
      <c r="J256" s="48"/>
      <c r="K256" s="48"/>
      <c r="L256" s="48"/>
      <c r="M256" s="48"/>
      <c r="N256" s="48"/>
      <c r="O256" s="48"/>
    </row>
    <row r="257" spans="1:15" s="40" customFormat="1" ht="31.5" x14ac:dyDescent="0.25">
      <c r="A257" s="49" t="s">
        <v>410</v>
      </c>
      <c r="B257" s="81" t="s">
        <v>411</v>
      </c>
      <c r="C257" s="51" t="s">
        <v>24</v>
      </c>
      <c r="D257" s="52">
        <f t="shared" ref="D257:E257" si="36">D233-D246</f>
        <v>3849.2476964045445</v>
      </c>
      <c r="E257" s="52">
        <f t="shared" si="36"/>
        <v>3339.2855378599997</v>
      </c>
      <c r="F257" s="52">
        <f t="shared" si="30"/>
        <v>-509.96215854454476</v>
      </c>
      <c r="G257" s="53">
        <f t="shared" si="31"/>
        <v>-0.13248359127963721</v>
      </c>
      <c r="H257" s="52"/>
      <c r="I257" s="48"/>
      <c r="J257" s="48"/>
      <c r="K257" s="48"/>
      <c r="L257" s="48"/>
      <c r="M257" s="48"/>
      <c r="N257" s="48"/>
      <c r="O257" s="48"/>
    </row>
    <row r="258" spans="1:15" s="40" customFormat="1" x14ac:dyDescent="0.25">
      <c r="A258" s="49" t="s">
        <v>412</v>
      </c>
      <c r="B258" s="60" t="s">
        <v>413</v>
      </c>
      <c r="C258" s="51" t="s">
        <v>24</v>
      </c>
      <c r="D258" s="52">
        <f t="shared" ref="D258:E258" si="37">D243-D247</f>
        <v>-55.089546340000012</v>
      </c>
      <c r="E258" s="52">
        <f t="shared" si="37"/>
        <v>-55.08954633999997</v>
      </c>
      <c r="F258" s="52">
        <f t="shared" si="30"/>
        <v>0</v>
      </c>
      <c r="G258" s="53">
        <f t="shared" si="31"/>
        <v>0</v>
      </c>
      <c r="H258" s="52"/>
      <c r="I258" s="48"/>
      <c r="J258" s="48"/>
      <c r="K258" s="48"/>
      <c r="L258" s="48"/>
      <c r="M258" s="48"/>
      <c r="N258" s="48"/>
      <c r="O258" s="48"/>
    </row>
    <row r="259" spans="1:15" s="40" customFormat="1" x14ac:dyDescent="0.25">
      <c r="A259" s="49" t="s">
        <v>414</v>
      </c>
      <c r="B259" s="60" t="s">
        <v>415</v>
      </c>
      <c r="C259" s="51" t="s">
        <v>24</v>
      </c>
      <c r="D259" s="52">
        <f t="shared" ref="D259:E259" si="38">D257-D258</f>
        <v>3904.3372427445447</v>
      </c>
      <c r="E259" s="52">
        <f t="shared" si="38"/>
        <v>3394.3750841999999</v>
      </c>
      <c r="F259" s="52">
        <f t="shared" si="30"/>
        <v>-509.96215854454476</v>
      </c>
      <c r="G259" s="53">
        <f t="shared" si="31"/>
        <v>-0.13061426993587985</v>
      </c>
      <c r="H259" s="52"/>
      <c r="I259" s="48"/>
      <c r="J259" s="48"/>
      <c r="K259" s="48"/>
      <c r="L259" s="48"/>
      <c r="M259" s="48"/>
      <c r="N259" s="48"/>
      <c r="O259" s="48"/>
    </row>
    <row r="260" spans="1:15" s="40" customFormat="1" x14ac:dyDescent="0.25">
      <c r="A260" s="49" t="s">
        <v>416</v>
      </c>
      <c r="B260" s="81" t="s">
        <v>417</v>
      </c>
      <c r="C260" s="51" t="s">
        <v>24</v>
      </c>
      <c r="D260" s="52">
        <v>0</v>
      </c>
      <c r="E260" s="52">
        <v>0</v>
      </c>
      <c r="F260" s="52">
        <f t="shared" si="30"/>
        <v>0</v>
      </c>
      <c r="G260" s="53">
        <f t="shared" si="31"/>
        <v>0</v>
      </c>
      <c r="H260" s="52"/>
      <c r="I260" s="48"/>
      <c r="J260" s="48"/>
      <c r="K260" s="48"/>
      <c r="L260" s="48"/>
      <c r="M260" s="48"/>
      <c r="N260" s="48"/>
      <c r="O260" s="48"/>
    </row>
    <row r="261" spans="1:15" s="40" customFormat="1" ht="31.5" x14ac:dyDescent="0.25">
      <c r="A261" s="49" t="s">
        <v>418</v>
      </c>
      <c r="B261" s="81" t="s">
        <v>419</v>
      </c>
      <c r="C261" s="51" t="s">
        <v>24</v>
      </c>
      <c r="D261" s="52">
        <f t="shared" ref="D261:E261" si="39">D253+D254+D257+D260</f>
        <v>-1504.62740161485</v>
      </c>
      <c r="E261" s="52">
        <f t="shared" si="39"/>
        <v>2476.1278747660017</v>
      </c>
      <c r="F261" s="52">
        <f t="shared" si="30"/>
        <v>3980.7552763808517</v>
      </c>
      <c r="G261" s="53">
        <f t="shared" si="31"/>
        <v>-2.6456751167155956</v>
      </c>
      <c r="H261" s="52"/>
      <c r="I261" s="48"/>
      <c r="J261" s="48"/>
      <c r="K261" s="48"/>
      <c r="L261" s="48"/>
      <c r="M261" s="48"/>
      <c r="N261" s="48"/>
      <c r="O261" s="48"/>
    </row>
    <row r="262" spans="1:15" s="40" customFormat="1" x14ac:dyDescent="0.25">
      <c r="A262" s="49" t="s">
        <v>420</v>
      </c>
      <c r="B262" s="81" t="s">
        <v>421</v>
      </c>
      <c r="C262" s="51" t="s">
        <v>24</v>
      </c>
      <c r="D262" s="52">
        <v>2857.5364752094938</v>
      </c>
      <c r="E262" s="52">
        <v>2857.5355096680009</v>
      </c>
      <c r="F262" s="52">
        <f t="shared" si="30"/>
        <v>-9.6554149286021129E-4</v>
      </c>
      <c r="G262" s="53">
        <f t="shared" si="31"/>
        <v>-3.378929722286134E-7</v>
      </c>
      <c r="H262" s="52"/>
      <c r="I262" s="48"/>
      <c r="J262" s="48"/>
      <c r="K262" s="48"/>
      <c r="L262" s="48"/>
      <c r="M262" s="48"/>
      <c r="N262" s="48"/>
      <c r="O262" s="48"/>
    </row>
    <row r="263" spans="1:15" s="40" customFormat="1" ht="16.5" thickBot="1" x14ac:dyDescent="0.3">
      <c r="A263" s="66" t="s">
        <v>422</v>
      </c>
      <c r="B263" s="86" t="s">
        <v>423</v>
      </c>
      <c r="C263" s="68" t="s">
        <v>24</v>
      </c>
      <c r="D263" s="69">
        <f t="shared" ref="D263:E263" si="40">D262+D261</f>
        <v>1352.9090735946438</v>
      </c>
      <c r="E263" s="69">
        <f t="shared" si="40"/>
        <v>5333.6633844340031</v>
      </c>
      <c r="F263" s="69">
        <f t="shared" si="30"/>
        <v>3980.7543108393593</v>
      </c>
      <c r="G263" s="70">
        <f t="shared" si="31"/>
        <v>2.9423664816310233</v>
      </c>
      <c r="H263" s="69"/>
      <c r="I263" s="48"/>
      <c r="J263" s="48"/>
      <c r="K263" s="48"/>
      <c r="L263" s="48"/>
      <c r="M263" s="48"/>
      <c r="N263" s="48"/>
      <c r="O263" s="48"/>
    </row>
    <row r="264" spans="1:15" s="40" customFormat="1" x14ac:dyDescent="0.25">
      <c r="A264" s="43" t="s">
        <v>424</v>
      </c>
      <c r="B264" s="44" t="s">
        <v>127</v>
      </c>
      <c r="C264" s="45" t="s">
        <v>27</v>
      </c>
      <c r="D264" s="46"/>
      <c r="E264" s="84"/>
      <c r="F264" s="46"/>
      <c r="G264" s="47"/>
      <c r="H264" s="46"/>
      <c r="I264" s="48"/>
      <c r="J264" s="48"/>
      <c r="K264" s="48"/>
      <c r="L264" s="48"/>
      <c r="M264" s="48"/>
      <c r="N264" s="48"/>
      <c r="O264" s="48"/>
    </row>
    <row r="265" spans="1:15" s="40" customFormat="1" x14ac:dyDescent="0.25">
      <c r="A265" s="49" t="s">
        <v>425</v>
      </c>
      <c r="B265" s="60" t="s">
        <v>426</v>
      </c>
      <c r="C265" s="51" t="s">
        <v>24</v>
      </c>
      <c r="D265" s="52">
        <v>7802.7211835787721</v>
      </c>
      <c r="E265" s="52">
        <v>8640.54987884</v>
      </c>
      <c r="F265" s="52">
        <f t="shared" si="30"/>
        <v>837.82869526122795</v>
      </c>
      <c r="G265" s="53">
        <f t="shared" si="31"/>
        <v>0.10737647489243644</v>
      </c>
      <c r="H265" s="52"/>
      <c r="I265" s="48"/>
      <c r="J265" s="48"/>
      <c r="K265" s="48"/>
      <c r="L265" s="48"/>
      <c r="M265" s="48"/>
      <c r="N265" s="48"/>
      <c r="O265" s="48"/>
    </row>
    <row r="266" spans="1:15" s="40" customFormat="1" ht="31.5" hidden="1" customHeight="1" outlineLevel="1" x14ac:dyDescent="0.25">
      <c r="A266" s="49" t="s">
        <v>427</v>
      </c>
      <c r="B266" s="59" t="s">
        <v>428</v>
      </c>
      <c r="C266" s="51" t="s">
        <v>24</v>
      </c>
      <c r="D266" s="52" t="s">
        <v>27</v>
      </c>
      <c r="E266" s="52" t="s">
        <v>27</v>
      </c>
      <c r="F266" s="52" t="e">
        <f t="shared" si="30"/>
        <v>#VALUE!</v>
      </c>
      <c r="G266" s="53">
        <f t="shared" si="31"/>
        <v>0</v>
      </c>
      <c r="H266" s="52"/>
      <c r="I266" s="48"/>
      <c r="J266" s="48"/>
      <c r="K266" s="48"/>
      <c r="L266" s="48"/>
      <c r="M266" s="48"/>
      <c r="N266" s="48"/>
      <c r="O266" s="48"/>
    </row>
    <row r="267" spans="1:15" s="40" customFormat="1" ht="15.75" hidden="1" customHeight="1" outlineLevel="1" x14ac:dyDescent="0.25">
      <c r="A267" s="49" t="s">
        <v>429</v>
      </c>
      <c r="B267" s="61" t="s">
        <v>430</v>
      </c>
      <c r="C267" s="51" t="s">
        <v>24</v>
      </c>
      <c r="D267" s="52" t="s">
        <v>27</v>
      </c>
      <c r="E267" s="52" t="s">
        <v>27</v>
      </c>
      <c r="F267" s="52" t="e">
        <f t="shared" si="30"/>
        <v>#VALUE!</v>
      </c>
      <c r="G267" s="53">
        <f t="shared" si="31"/>
        <v>0</v>
      </c>
      <c r="H267" s="52"/>
      <c r="I267" s="48"/>
      <c r="J267" s="48"/>
      <c r="K267" s="48"/>
      <c r="L267" s="48"/>
      <c r="M267" s="48"/>
      <c r="N267" s="48"/>
      <c r="O267" s="48"/>
    </row>
    <row r="268" spans="1:15" s="40" customFormat="1" ht="31.5" hidden="1" customHeight="1" outlineLevel="1" x14ac:dyDescent="0.25">
      <c r="A268" s="49" t="s">
        <v>431</v>
      </c>
      <c r="B268" s="61" t="s">
        <v>29</v>
      </c>
      <c r="C268" s="51" t="s">
        <v>24</v>
      </c>
      <c r="D268" s="52" t="s">
        <v>27</v>
      </c>
      <c r="E268" s="52" t="s">
        <v>27</v>
      </c>
      <c r="F268" s="52" t="e">
        <f t="shared" si="30"/>
        <v>#VALUE!</v>
      </c>
      <c r="G268" s="53">
        <f t="shared" si="31"/>
        <v>0</v>
      </c>
      <c r="H268" s="52"/>
      <c r="I268" s="48"/>
      <c r="J268" s="48"/>
      <c r="K268" s="48"/>
      <c r="L268" s="48"/>
      <c r="M268" s="48"/>
      <c r="N268" s="48"/>
      <c r="O268" s="48"/>
    </row>
    <row r="269" spans="1:15" s="40" customFormat="1" ht="15.75" hidden="1" customHeight="1" outlineLevel="1" x14ac:dyDescent="0.25">
      <c r="A269" s="49" t="s">
        <v>432</v>
      </c>
      <c r="B269" s="62" t="s">
        <v>430</v>
      </c>
      <c r="C269" s="51" t="s">
        <v>24</v>
      </c>
      <c r="D269" s="52" t="s">
        <v>27</v>
      </c>
      <c r="E269" s="52" t="s">
        <v>27</v>
      </c>
      <c r="F269" s="52" t="e">
        <f t="shared" si="30"/>
        <v>#VALUE!</v>
      </c>
      <c r="G269" s="53">
        <f t="shared" si="31"/>
        <v>0</v>
      </c>
      <c r="H269" s="52"/>
      <c r="I269" s="48"/>
      <c r="J269" s="48"/>
      <c r="K269" s="48"/>
      <c r="L269" s="48"/>
      <c r="M269" s="48"/>
      <c r="N269" s="48"/>
      <c r="O269" s="48"/>
    </row>
    <row r="270" spans="1:15" s="40" customFormat="1" ht="31.5" hidden="1" customHeight="1" outlineLevel="1" x14ac:dyDescent="0.25">
      <c r="A270" s="49" t="s">
        <v>433</v>
      </c>
      <c r="B270" s="61" t="s">
        <v>31</v>
      </c>
      <c r="C270" s="51" t="s">
        <v>24</v>
      </c>
      <c r="D270" s="52" t="s">
        <v>27</v>
      </c>
      <c r="E270" s="52" t="s">
        <v>27</v>
      </c>
      <c r="F270" s="52" t="e">
        <f t="shared" si="30"/>
        <v>#VALUE!</v>
      </c>
      <c r="G270" s="53">
        <f t="shared" si="31"/>
        <v>0</v>
      </c>
      <c r="H270" s="52"/>
      <c r="I270" s="48"/>
      <c r="J270" s="48"/>
      <c r="K270" s="48"/>
      <c r="L270" s="48"/>
      <c r="M270" s="48"/>
      <c r="N270" s="48"/>
      <c r="O270" s="48"/>
    </row>
    <row r="271" spans="1:15" s="40" customFormat="1" ht="15.75" hidden="1" customHeight="1" outlineLevel="1" x14ac:dyDescent="0.25">
      <c r="A271" s="49" t="s">
        <v>434</v>
      </c>
      <c r="B271" s="62" t="s">
        <v>430</v>
      </c>
      <c r="C271" s="51" t="s">
        <v>24</v>
      </c>
      <c r="D271" s="52" t="s">
        <v>27</v>
      </c>
      <c r="E271" s="52" t="s">
        <v>27</v>
      </c>
      <c r="F271" s="52" t="e">
        <f t="shared" si="30"/>
        <v>#VALUE!</v>
      </c>
      <c r="G271" s="53">
        <f t="shared" si="31"/>
        <v>0</v>
      </c>
      <c r="H271" s="52"/>
      <c r="I271" s="48"/>
      <c r="J271" s="48"/>
      <c r="K271" s="48"/>
      <c r="L271" s="48"/>
      <c r="M271" s="48"/>
      <c r="N271" s="48"/>
      <c r="O271" s="48"/>
    </row>
    <row r="272" spans="1:15" s="40" customFormat="1" ht="31.5" hidden="1" customHeight="1" outlineLevel="1" x14ac:dyDescent="0.25">
      <c r="A272" s="49" t="s">
        <v>435</v>
      </c>
      <c r="B272" s="61" t="s">
        <v>33</v>
      </c>
      <c r="C272" s="51" t="s">
        <v>24</v>
      </c>
      <c r="D272" s="52" t="s">
        <v>27</v>
      </c>
      <c r="E272" s="52" t="s">
        <v>27</v>
      </c>
      <c r="F272" s="52" t="e">
        <f t="shared" si="30"/>
        <v>#VALUE!</v>
      </c>
      <c r="G272" s="53">
        <f t="shared" si="31"/>
        <v>0</v>
      </c>
      <c r="H272" s="52"/>
      <c r="I272" s="48"/>
      <c r="J272" s="48"/>
      <c r="K272" s="48"/>
      <c r="L272" s="48"/>
      <c r="M272" s="48"/>
      <c r="N272" s="48"/>
      <c r="O272" s="48"/>
    </row>
    <row r="273" spans="1:15" s="40" customFormat="1" ht="18.75" hidden="1" customHeight="1" outlineLevel="1" x14ac:dyDescent="0.25">
      <c r="A273" s="49" t="s">
        <v>436</v>
      </c>
      <c r="B273" s="62" t="s">
        <v>430</v>
      </c>
      <c r="C273" s="51" t="s">
        <v>24</v>
      </c>
      <c r="D273" s="52" t="s">
        <v>27</v>
      </c>
      <c r="E273" s="52" t="s">
        <v>27</v>
      </c>
      <c r="F273" s="52" t="e">
        <f t="shared" si="30"/>
        <v>#VALUE!</v>
      </c>
      <c r="G273" s="53">
        <f t="shared" si="31"/>
        <v>0</v>
      </c>
      <c r="H273" s="52"/>
      <c r="I273" s="48"/>
      <c r="J273" s="48"/>
      <c r="K273" s="48"/>
      <c r="L273" s="48"/>
      <c r="M273" s="48"/>
      <c r="N273" s="48"/>
      <c r="O273" s="48"/>
    </row>
    <row r="274" spans="1:15" s="40" customFormat="1" ht="21.75" hidden="1" customHeight="1" outlineLevel="1" x14ac:dyDescent="0.25">
      <c r="A274" s="49" t="s">
        <v>437</v>
      </c>
      <c r="B274" s="59" t="s">
        <v>438</v>
      </c>
      <c r="C274" s="51" t="s">
        <v>24</v>
      </c>
      <c r="D274" s="52" t="s">
        <v>27</v>
      </c>
      <c r="E274" s="52" t="s">
        <v>27</v>
      </c>
      <c r="F274" s="52" t="e">
        <f t="shared" si="30"/>
        <v>#VALUE!</v>
      </c>
      <c r="G274" s="53">
        <f t="shared" si="31"/>
        <v>0</v>
      </c>
      <c r="H274" s="52"/>
      <c r="I274" s="48"/>
      <c r="J274" s="48"/>
      <c r="K274" s="48"/>
      <c r="L274" s="48"/>
      <c r="M274" s="48"/>
      <c r="N274" s="48"/>
      <c r="O274" s="48"/>
    </row>
    <row r="275" spans="1:15" s="40" customFormat="1" ht="22.5" hidden="1" customHeight="1" outlineLevel="1" x14ac:dyDescent="0.25">
      <c r="A275" s="49" t="s">
        <v>439</v>
      </c>
      <c r="B275" s="61" t="s">
        <v>430</v>
      </c>
      <c r="C275" s="51" t="s">
        <v>24</v>
      </c>
      <c r="D275" s="52" t="s">
        <v>27</v>
      </c>
      <c r="E275" s="52" t="s">
        <v>27</v>
      </c>
      <c r="F275" s="52" t="e">
        <f t="shared" si="30"/>
        <v>#VALUE!</v>
      </c>
      <c r="G275" s="53">
        <f t="shared" si="31"/>
        <v>0</v>
      </c>
      <c r="H275" s="52"/>
      <c r="I275" s="48"/>
      <c r="J275" s="48"/>
      <c r="K275" s="48"/>
      <c r="L275" s="48"/>
      <c r="M275" s="48"/>
      <c r="N275" s="48"/>
      <c r="O275" s="48"/>
    </row>
    <row r="276" spans="1:15" s="40" customFormat="1" collapsed="1" x14ac:dyDescent="0.25">
      <c r="A276" s="49" t="s">
        <v>440</v>
      </c>
      <c r="B276" s="56" t="s">
        <v>441</v>
      </c>
      <c r="C276" s="51" t="s">
        <v>24</v>
      </c>
      <c r="D276" s="52">
        <v>0</v>
      </c>
      <c r="E276" s="52">
        <v>0</v>
      </c>
      <c r="F276" s="52">
        <f t="shared" si="30"/>
        <v>0</v>
      </c>
      <c r="G276" s="53">
        <f t="shared" si="31"/>
        <v>0</v>
      </c>
      <c r="H276" s="52"/>
      <c r="I276" s="48"/>
      <c r="J276" s="48"/>
      <c r="K276" s="48"/>
      <c r="L276" s="48"/>
      <c r="M276" s="48"/>
      <c r="N276" s="48"/>
      <c r="O276" s="48"/>
    </row>
    <row r="277" spans="1:15" s="40" customFormat="1" x14ac:dyDescent="0.25">
      <c r="A277" s="49" t="s">
        <v>442</v>
      </c>
      <c r="B277" s="61" t="s">
        <v>430</v>
      </c>
      <c r="C277" s="51" t="s">
        <v>24</v>
      </c>
      <c r="D277" s="52">
        <v>0</v>
      </c>
      <c r="E277" s="52">
        <v>0</v>
      </c>
      <c r="F277" s="52">
        <f t="shared" si="30"/>
        <v>0</v>
      </c>
      <c r="G277" s="53">
        <f t="shared" si="31"/>
        <v>0</v>
      </c>
      <c r="H277" s="52"/>
      <c r="I277" s="48"/>
      <c r="J277" s="48"/>
      <c r="K277" s="48"/>
      <c r="L277" s="48"/>
      <c r="M277" s="48"/>
      <c r="N277" s="48"/>
      <c r="O277" s="48"/>
    </row>
    <row r="278" spans="1:15" s="40" customFormat="1" ht="15.75" hidden="1" customHeight="1" outlineLevel="1" x14ac:dyDescent="0.25">
      <c r="A278" s="49" t="s">
        <v>443</v>
      </c>
      <c r="B278" s="56" t="s">
        <v>444</v>
      </c>
      <c r="C278" s="51" t="s">
        <v>24</v>
      </c>
      <c r="D278" s="52" t="s">
        <v>27</v>
      </c>
      <c r="E278" s="87" t="s">
        <v>27</v>
      </c>
      <c r="F278" s="52" t="e">
        <f t="shared" si="30"/>
        <v>#VALUE!</v>
      </c>
      <c r="G278" s="53">
        <f t="shared" si="31"/>
        <v>0</v>
      </c>
      <c r="H278" s="52"/>
      <c r="I278" s="48"/>
      <c r="J278" s="48"/>
      <c r="K278" s="48"/>
      <c r="L278" s="48"/>
      <c r="M278" s="48"/>
      <c r="N278" s="48"/>
      <c r="O278" s="48"/>
    </row>
    <row r="279" spans="1:15" s="40" customFormat="1" ht="15.75" hidden="1" customHeight="1" outlineLevel="1" x14ac:dyDescent="0.25">
      <c r="A279" s="49" t="s">
        <v>445</v>
      </c>
      <c r="B279" s="61" t="s">
        <v>430</v>
      </c>
      <c r="C279" s="51" t="s">
        <v>24</v>
      </c>
      <c r="D279" s="52" t="s">
        <v>27</v>
      </c>
      <c r="E279" s="87" t="s">
        <v>27</v>
      </c>
      <c r="F279" s="52" t="e">
        <f t="shared" si="30"/>
        <v>#VALUE!</v>
      </c>
      <c r="G279" s="53">
        <f t="shared" si="31"/>
        <v>0</v>
      </c>
      <c r="H279" s="52"/>
      <c r="I279" s="48"/>
      <c r="J279" s="48"/>
      <c r="K279" s="48"/>
      <c r="L279" s="48"/>
      <c r="M279" s="48"/>
      <c r="N279" s="48"/>
      <c r="O279" s="48"/>
    </row>
    <row r="280" spans="1:15" s="40" customFormat="1" collapsed="1" x14ac:dyDescent="0.25">
      <c r="A280" s="49" t="s">
        <v>446</v>
      </c>
      <c r="B280" s="56" t="s">
        <v>447</v>
      </c>
      <c r="C280" s="51" t="s">
        <v>24</v>
      </c>
      <c r="D280" s="52">
        <v>994.93974165600071</v>
      </c>
      <c r="E280" s="52">
        <v>0</v>
      </c>
      <c r="F280" s="52">
        <f t="shared" si="30"/>
        <v>-994.93974165600071</v>
      </c>
      <c r="G280" s="53">
        <f t="shared" si="31"/>
        <v>-1</v>
      </c>
      <c r="H280" s="52"/>
      <c r="I280" s="48"/>
      <c r="J280" s="48"/>
      <c r="K280" s="48"/>
      <c r="L280" s="48"/>
      <c r="M280" s="48"/>
      <c r="N280" s="48"/>
      <c r="O280" s="48"/>
    </row>
    <row r="281" spans="1:15" s="40" customFormat="1" x14ac:dyDescent="0.25">
      <c r="A281" s="49" t="s">
        <v>448</v>
      </c>
      <c r="B281" s="61" t="s">
        <v>430</v>
      </c>
      <c r="C281" s="51" t="s">
        <v>24</v>
      </c>
      <c r="D281" s="52">
        <v>0</v>
      </c>
      <c r="E281" s="52">
        <v>0</v>
      </c>
      <c r="F281" s="52">
        <f t="shared" si="30"/>
        <v>0</v>
      </c>
      <c r="G281" s="53">
        <f t="shared" si="31"/>
        <v>0</v>
      </c>
      <c r="H281" s="52"/>
      <c r="I281" s="48"/>
      <c r="J281" s="48"/>
      <c r="K281" s="48"/>
      <c r="L281" s="48"/>
      <c r="M281" s="48"/>
      <c r="N281" s="48"/>
      <c r="O281" s="48"/>
    </row>
    <row r="282" spans="1:15" s="40" customFormat="1" ht="15.75" customHeight="1" x14ac:dyDescent="0.25">
      <c r="A282" s="49" t="s">
        <v>449</v>
      </c>
      <c r="B282" s="56" t="s">
        <v>450</v>
      </c>
      <c r="C282" s="51" t="s">
        <v>24</v>
      </c>
      <c r="D282" s="52">
        <v>5177.3850122491958</v>
      </c>
      <c r="E282" s="52">
        <v>7005.4697763000022</v>
      </c>
      <c r="F282" s="52">
        <f t="shared" si="30"/>
        <v>1828.0847640508064</v>
      </c>
      <c r="G282" s="53">
        <f t="shared" si="31"/>
        <v>0.353090365063779</v>
      </c>
      <c r="H282" s="52"/>
      <c r="I282" s="48"/>
      <c r="J282" s="48"/>
      <c r="K282" s="48"/>
      <c r="L282" s="48"/>
      <c r="M282" s="48"/>
      <c r="N282" s="48"/>
      <c r="O282" s="48"/>
    </row>
    <row r="283" spans="1:15" s="40" customFormat="1" x14ac:dyDescent="0.25">
      <c r="A283" s="49" t="s">
        <v>451</v>
      </c>
      <c r="B283" s="61" t="s">
        <v>430</v>
      </c>
      <c r="C283" s="51" t="s">
        <v>24</v>
      </c>
      <c r="D283" s="52">
        <v>4318.8026951085621</v>
      </c>
      <c r="E283" s="52">
        <v>5996.1320342000017</v>
      </c>
      <c r="F283" s="52">
        <f t="shared" si="30"/>
        <v>1677.3293390914396</v>
      </c>
      <c r="G283" s="53">
        <f t="shared" si="31"/>
        <v>0.38837832091546298</v>
      </c>
      <c r="H283" s="52"/>
      <c r="I283" s="48"/>
      <c r="J283" s="48"/>
      <c r="K283" s="48"/>
      <c r="L283" s="48"/>
      <c r="M283" s="48"/>
      <c r="N283" s="48"/>
      <c r="O283" s="48"/>
    </row>
    <row r="284" spans="1:15" s="40" customFormat="1" ht="15.75" hidden="1" customHeight="1" outlineLevel="1" x14ac:dyDescent="0.25">
      <c r="A284" s="49" t="s">
        <v>449</v>
      </c>
      <c r="B284" s="56" t="s">
        <v>452</v>
      </c>
      <c r="C284" s="51" t="s">
        <v>24</v>
      </c>
      <c r="D284" s="52" t="s">
        <v>27</v>
      </c>
      <c r="E284" s="87">
        <v>0</v>
      </c>
      <c r="F284" s="52" t="e">
        <f t="shared" si="30"/>
        <v>#VALUE!</v>
      </c>
      <c r="G284" s="53">
        <f t="shared" si="31"/>
        <v>0</v>
      </c>
      <c r="H284" s="52"/>
      <c r="I284" s="48"/>
      <c r="J284" s="48"/>
      <c r="K284" s="48"/>
      <c r="L284" s="48"/>
      <c r="M284" s="48"/>
      <c r="N284" s="48"/>
      <c r="O284" s="48"/>
    </row>
    <row r="285" spans="1:15" s="40" customFormat="1" ht="15.75" hidden="1" customHeight="1" outlineLevel="1" x14ac:dyDescent="0.25">
      <c r="A285" s="49" t="s">
        <v>453</v>
      </c>
      <c r="B285" s="61" t="s">
        <v>430</v>
      </c>
      <c r="C285" s="51" t="s">
        <v>24</v>
      </c>
      <c r="D285" s="52" t="s">
        <v>27</v>
      </c>
      <c r="E285" s="87">
        <v>0</v>
      </c>
      <c r="F285" s="52" t="e">
        <f t="shared" si="30"/>
        <v>#VALUE!</v>
      </c>
      <c r="G285" s="53">
        <f t="shared" si="31"/>
        <v>0</v>
      </c>
      <c r="H285" s="52"/>
      <c r="I285" s="48"/>
      <c r="J285" s="48"/>
      <c r="K285" s="48"/>
      <c r="L285" s="48"/>
      <c r="M285" s="48"/>
      <c r="N285" s="48"/>
      <c r="O285" s="48"/>
    </row>
    <row r="286" spans="1:15" s="40" customFormat="1" ht="31.5" hidden="1" customHeight="1" outlineLevel="1" x14ac:dyDescent="0.25">
      <c r="A286" s="49" t="s">
        <v>454</v>
      </c>
      <c r="B286" s="59" t="s">
        <v>455</v>
      </c>
      <c r="C286" s="51" t="s">
        <v>24</v>
      </c>
      <c r="D286" s="52" t="s">
        <v>27</v>
      </c>
      <c r="E286" s="87">
        <v>0</v>
      </c>
      <c r="F286" s="52" t="e">
        <f t="shared" si="30"/>
        <v>#VALUE!</v>
      </c>
      <c r="G286" s="53">
        <f t="shared" si="31"/>
        <v>0</v>
      </c>
      <c r="H286" s="52"/>
      <c r="I286" s="48"/>
      <c r="J286" s="48"/>
      <c r="K286" s="48"/>
      <c r="L286" s="48"/>
      <c r="M286" s="48"/>
      <c r="N286" s="48"/>
      <c r="O286" s="48"/>
    </row>
    <row r="287" spans="1:15" s="40" customFormat="1" ht="15.75" hidden="1" customHeight="1" outlineLevel="1" x14ac:dyDescent="0.25">
      <c r="A287" s="49" t="s">
        <v>456</v>
      </c>
      <c r="B287" s="61" t="s">
        <v>430</v>
      </c>
      <c r="C287" s="51" t="s">
        <v>24</v>
      </c>
      <c r="D287" s="52" t="s">
        <v>27</v>
      </c>
      <c r="E287" s="87">
        <v>0</v>
      </c>
      <c r="F287" s="52" t="e">
        <f t="shared" si="30"/>
        <v>#VALUE!</v>
      </c>
      <c r="G287" s="53">
        <f t="shared" si="31"/>
        <v>0</v>
      </c>
      <c r="H287" s="52"/>
      <c r="I287" s="48"/>
      <c r="J287" s="48"/>
      <c r="K287" s="48"/>
      <c r="L287" s="48"/>
      <c r="M287" s="48"/>
      <c r="N287" s="48"/>
      <c r="O287" s="48"/>
    </row>
    <row r="288" spans="1:15" s="40" customFormat="1" ht="15.75" hidden="1" customHeight="1" outlineLevel="1" x14ac:dyDescent="0.25">
      <c r="A288" s="49" t="s">
        <v>457</v>
      </c>
      <c r="B288" s="61" t="s">
        <v>50</v>
      </c>
      <c r="C288" s="51" t="s">
        <v>24</v>
      </c>
      <c r="D288" s="52" t="s">
        <v>27</v>
      </c>
      <c r="E288" s="87">
        <v>0</v>
      </c>
      <c r="F288" s="52" t="e">
        <f t="shared" si="30"/>
        <v>#VALUE!</v>
      </c>
      <c r="G288" s="53">
        <f t="shared" si="31"/>
        <v>0</v>
      </c>
      <c r="H288" s="52"/>
      <c r="I288" s="48"/>
      <c r="J288" s="48"/>
      <c r="K288" s="48"/>
      <c r="L288" s="48"/>
      <c r="M288" s="48"/>
      <c r="N288" s="48"/>
      <c r="O288" s="48"/>
    </row>
    <row r="289" spans="1:15" s="40" customFormat="1" ht="15.75" hidden="1" customHeight="1" outlineLevel="1" x14ac:dyDescent="0.25">
      <c r="A289" s="49" t="s">
        <v>458</v>
      </c>
      <c r="B289" s="62" t="s">
        <v>430</v>
      </c>
      <c r="C289" s="51" t="s">
        <v>24</v>
      </c>
      <c r="D289" s="52" t="s">
        <v>27</v>
      </c>
      <c r="E289" s="87">
        <v>0</v>
      </c>
      <c r="F289" s="52" t="e">
        <f t="shared" si="30"/>
        <v>#VALUE!</v>
      </c>
      <c r="G289" s="53">
        <f t="shared" si="31"/>
        <v>0</v>
      </c>
      <c r="H289" s="52"/>
      <c r="I289" s="48"/>
      <c r="J289" s="48"/>
      <c r="K289" s="48"/>
      <c r="L289" s="48"/>
      <c r="M289" s="48"/>
      <c r="N289" s="48"/>
      <c r="O289" s="48"/>
    </row>
    <row r="290" spans="1:15" s="40" customFormat="1" ht="15.75" hidden="1" customHeight="1" outlineLevel="1" x14ac:dyDescent="0.25">
      <c r="A290" s="49" t="s">
        <v>459</v>
      </c>
      <c r="B290" s="61" t="s">
        <v>52</v>
      </c>
      <c r="C290" s="51" t="s">
        <v>24</v>
      </c>
      <c r="D290" s="52" t="s">
        <v>27</v>
      </c>
      <c r="E290" s="87">
        <v>0</v>
      </c>
      <c r="F290" s="52" t="e">
        <f t="shared" si="30"/>
        <v>#VALUE!</v>
      </c>
      <c r="G290" s="53">
        <f t="shared" si="31"/>
        <v>0</v>
      </c>
      <c r="H290" s="52"/>
      <c r="I290" s="48"/>
      <c r="J290" s="48"/>
      <c r="K290" s="48"/>
      <c r="L290" s="48"/>
      <c r="M290" s="48"/>
      <c r="N290" s="48"/>
      <c r="O290" s="48"/>
    </row>
    <row r="291" spans="1:15" s="40" customFormat="1" ht="15.75" hidden="1" customHeight="1" outlineLevel="1" x14ac:dyDescent="0.25">
      <c r="A291" s="49" t="s">
        <v>460</v>
      </c>
      <c r="B291" s="62" t="s">
        <v>430</v>
      </c>
      <c r="C291" s="51" t="s">
        <v>24</v>
      </c>
      <c r="D291" s="52" t="s">
        <v>27</v>
      </c>
      <c r="E291" s="87">
        <v>0</v>
      </c>
      <c r="F291" s="52" t="e">
        <f t="shared" si="30"/>
        <v>#VALUE!</v>
      </c>
      <c r="G291" s="53">
        <f t="shared" si="31"/>
        <v>0</v>
      </c>
      <c r="H291" s="52"/>
      <c r="I291" s="48"/>
      <c r="J291" s="48"/>
      <c r="K291" s="48"/>
      <c r="L291" s="48"/>
      <c r="M291" s="48"/>
      <c r="N291" s="48"/>
      <c r="O291" s="48"/>
    </row>
    <row r="292" spans="1:15" s="40" customFormat="1" collapsed="1" x14ac:dyDescent="0.25">
      <c r="A292" s="49" t="s">
        <v>461</v>
      </c>
      <c r="B292" s="59" t="s">
        <v>462</v>
      </c>
      <c r="C292" s="51" t="s">
        <v>24</v>
      </c>
      <c r="D292" s="52">
        <f>D265-D276-D280-D282</f>
        <v>1630.3964296735758</v>
      </c>
      <c r="E292" s="52">
        <f>E265-E276-E280-E282</f>
        <v>1635.0801025399978</v>
      </c>
      <c r="F292" s="52">
        <f t="shared" si="30"/>
        <v>4.6836728664220573</v>
      </c>
      <c r="G292" s="53">
        <f t="shared" si="31"/>
        <v>2.8727202667879876E-3</v>
      </c>
      <c r="H292" s="52"/>
      <c r="I292" s="48"/>
      <c r="J292" s="48"/>
      <c r="K292" s="48"/>
      <c r="L292" s="48"/>
      <c r="M292" s="48"/>
      <c r="N292" s="48"/>
      <c r="O292" s="48"/>
    </row>
    <row r="293" spans="1:15" s="40" customFormat="1" x14ac:dyDescent="0.25">
      <c r="A293" s="49" t="s">
        <v>463</v>
      </c>
      <c r="B293" s="61" t="s">
        <v>430</v>
      </c>
      <c r="C293" s="51" t="s">
        <v>24</v>
      </c>
      <c r="D293" s="52">
        <v>700.59450518600306</v>
      </c>
      <c r="E293" s="52">
        <v>711.11336639000012</v>
      </c>
      <c r="F293" s="52">
        <f t="shared" si="30"/>
        <v>10.518861203997062</v>
      </c>
      <c r="G293" s="53">
        <f t="shared" si="31"/>
        <v>1.5014193126171289E-2</v>
      </c>
      <c r="H293" s="52"/>
      <c r="I293" s="48"/>
      <c r="J293" s="48"/>
      <c r="K293" s="48"/>
      <c r="L293" s="48"/>
      <c r="M293" s="48"/>
      <c r="N293" s="48"/>
      <c r="O293" s="48"/>
    </row>
    <row r="294" spans="1:15" s="40" customFormat="1" x14ac:dyDescent="0.25">
      <c r="A294" s="49" t="s">
        <v>464</v>
      </c>
      <c r="B294" s="60" t="s">
        <v>465</v>
      </c>
      <c r="C294" s="51" t="s">
        <v>24</v>
      </c>
      <c r="D294" s="52">
        <v>5055.0410007533228</v>
      </c>
      <c r="E294" s="52">
        <v>10702.342944719656</v>
      </c>
      <c r="F294" s="52">
        <f t="shared" si="30"/>
        <v>5647.3019439663331</v>
      </c>
      <c r="G294" s="53">
        <f t="shared" si="31"/>
        <v>1.1171624410414771</v>
      </c>
      <c r="H294" s="52"/>
      <c r="I294" s="48"/>
      <c r="J294" s="48"/>
      <c r="K294" s="48"/>
      <c r="L294" s="48"/>
      <c r="M294" s="48"/>
      <c r="N294" s="48"/>
      <c r="O294" s="48"/>
    </row>
    <row r="295" spans="1:15" s="40" customFormat="1" x14ac:dyDescent="0.25">
      <c r="A295" s="49" t="s">
        <v>466</v>
      </c>
      <c r="B295" s="59" t="s">
        <v>467</v>
      </c>
      <c r="C295" s="51" t="s">
        <v>24</v>
      </c>
      <c r="D295" s="52">
        <v>0</v>
      </c>
      <c r="E295" s="52">
        <v>0</v>
      </c>
      <c r="F295" s="52">
        <f t="shared" si="30"/>
        <v>0</v>
      </c>
      <c r="G295" s="53">
        <f t="shared" si="31"/>
        <v>0</v>
      </c>
      <c r="H295" s="52"/>
      <c r="I295" s="48"/>
      <c r="J295" s="48"/>
      <c r="K295" s="48"/>
      <c r="L295" s="48"/>
      <c r="M295" s="48"/>
      <c r="N295" s="48"/>
      <c r="O295" s="48"/>
    </row>
    <row r="296" spans="1:15" s="40" customFormat="1" x14ac:dyDescent="0.25">
      <c r="A296" s="49" t="s">
        <v>468</v>
      </c>
      <c r="B296" s="61" t="s">
        <v>430</v>
      </c>
      <c r="C296" s="51" t="s">
        <v>24</v>
      </c>
      <c r="D296" s="52">
        <v>0</v>
      </c>
      <c r="E296" s="52">
        <v>0</v>
      </c>
      <c r="F296" s="52">
        <f t="shared" si="30"/>
        <v>0</v>
      </c>
      <c r="G296" s="53">
        <f t="shared" si="31"/>
        <v>0</v>
      </c>
      <c r="H296" s="52"/>
      <c r="I296" s="48"/>
      <c r="J296" s="48"/>
      <c r="K296" s="48"/>
      <c r="L296" s="48"/>
      <c r="M296" s="48"/>
      <c r="N296" s="48"/>
      <c r="O296" s="48"/>
    </row>
    <row r="297" spans="1:15" s="40" customFormat="1" x14ac:dyDescent="0.25">
      <c r="A297" s="49" t="s">
        <v>469</v>
      </c>
      <c r="B297" s="59" t="s">
        <v>470</v>
      </c>
      <c r="C297" s="51" t="s">
        <v>24</v>
      </c>
      <c r="D297" s="52">
        <v>1827.783742347779</v>
      </c>
      <c r="E297" s="52">
        <f>E298+E300</f>
        <v>2264.9947208599997</v>
      </c>
      <c r="F297" s="52">
        <f t="shared" si="30"/>
        <v>437.21097851222066</v>
      </c>
      <c r="G297" s="53">
        <f t="shared" si="31"/>
        <v>0.23920279428168312</v>
      </c>
      <c r="H297" s="52"/>
      <c r="I297" s="48"/>
      <c r="J297" s="48"/>
      <c r="K297" s="48"/>
      <c r="L297" s="48"/>
      <c r="M297" s="48"/>
      <c r="N297" s="48"/>
      <c r="O297" s="48"/>
    </row>
    <row r="298" spans="1:15" s="40" customFormat="1" x14ac:dyDescent="0.25">
      <c r="A298" s="49" t="s">
        <v>471</v>
      </c>
      <c r="B298" s="61" t="s">
        <v>300</v>
      </c>
      <c r="C298" s="51" t="s">
        <v>24</v>
      </c>
      <c r="D298" s="52">
        <v>1514.5664055871985</v>
      </c>
      <c r="E298" s="52">
        <v>1956.7665306499998</v>
      </c>
      <c r="F298" s="52">
        <f t="shared" si="30"/>
        <v>442.20012506280136</v>
      </c>
      <c r="G298" s="53">
        <f t="shared" si="31"/>
        <v>0.29196483127549633</v>
      </c>
      <c r="H298" s="52"/>
      <c r="I298" s="48"/>
      <c r="J298" s="48"/>
      <c r="K298" s="48"/>
      <c r="L298" s="48"/>
      <c r="M298" s="48"/>
      <c r="N298" s="48"/>
      <c r="O298" s="48"/>
    </row>
    <row r="299" spans="1:15" s="40" customFormat="1" x14ac:dyDescent="0.25">
      <c r="A299" s="49" t="s">
        <v>472</v>
      </c>
      <c r="B299" s="62" t="s">
        <v>430</v>
      </c>
      <c r="C299" s="51" t="s">
        <v>24</v>
      </c>
      <c r="D299" s="52">
        <v>818.19459677163979</v>
      </c>
      <c r="E299" s="52">
        <v>665.36848538000004</v>
      </c>
      <c r="F299" s="52">
        <f t="shared" si="30"/>
        <v>-152.82611139163976</v>
      </c>
      <c r="G299" s="53">
        <f t="shared" si="31"/>
        <v>-0.18678455222589782</v>
      </c>
      <c r="H299" s="52"/>
      <c r="I299" s="48"/>
      <c r="J299" s="48"/>
      <c r="K299" s="48"/>
      <c r="L299" s="48"/>
      <c r="M299" s="48"/>
      <c r="N299" s="48"/>
      <c r="O299" s="48"/>
    </row>
    <row r="300" spans="1:15" s="40" customFormat="1" x14ac:dyDescent="0.25">
      <c r="A300" s="49" t="s">
        <v>473</v>
      </c>
      <c r="B300" s="61" t="s">
        <v>474</v>
      </c>
      <c r="C300" s="51" t="s">
        <v>24</v>
      </c>
      <c r="D300" s="52">
        <v>313.21733676058062</v>
      </c>
      <c r="E300" s="52">
        <v>308.22819021000004</v>
      </c>
      <c r="F300" s="52">
        <f t="shared" si="30"/>
        <v>-4.9891465505805854</v>
      </c>
      <c r="G300" s="53">
        <f t="shared" si="31"/>
        <v>-1.592870497584949E-2</v>
      </c>
      <c r="H300" s="52"/>
      <c r="I300" s="48"/>
      <c r="J300" s="48"/>
      <c r="K300" s="48"/>
      <c r="L300" s="48"/>
      <c r="M300" s="48"/>
      <c r="N300" s="48"/>
      <c r="O300" s="48"/>
    </row>
    <row r="301" spans="1:15" s="40" customFormat="1" x14ac:dyDescent="0.25">
      <c r="A301" s="49" t="s">
        <v>475</v>
      </c>
      <c r="B301" s="62" t="s">
        <v>430</v>
      </c>
      <c r="C301" s="51" t="s">
        <v>24</v>
      </c>
      <c r="D301" s="52">
        <v>297.77812398000003</v>
      </c>
      <c r="E301" s="52">
        <v>297.77812398000003</v>
      </c>
      <c r="F301" s="52">
        <f t="shared" si="30"/>
        <v>0</v>
      </c>
      <c r="G301" s="53">
        <f t="shared" si="31"/>
        <v>0</v>
      </c>
      <c r="H301" s="52"/>
      <c r="I301" s="48"/>
      <c r="J301" s="48"/>
      <c r="K301" s="48"/>
      <c r="L301" s="48"/>
      <c r="M301" s="48"/>
      <c r="N301" s="48"/>
      <c r="O301" s="48"/>
    </row>
    <row r="302" spans="1:15" s="40" customFormat="1" ht="31.5" x14ac:dyDescent="0.25">
      <c r="A302" s="49" t="s">
        <v>476</v>
      </c>
      <c r="B302" s="59" t="s">
        <v>477</v>
      </c>
      <c r="C302" s="51" t="s">
        <v>24</v>
      </c>
      <c r="D302" s="52">
        <v>37.676007820000116</v>
      </c>
      <c r="E302" s="52">
        <v>61.824183900000001</v>
      </c>
      <c r="F302" s="52">
        <f t="shared" si="30"/>
        <v>24.148176079999885</v>
      </c>
      <c r="G302" s="53">
        <f t="shared" si="31"/>
        <v>0.64094306900480447</v>
      </c>
      <c r="H302" s="52"/>
      <c r="I302" s="48"/>
      <c r="J302" s="48"/>
      <c r="K302" s="48"/>
      <c r="L302" s="48"/>
      <c r="M302" s="48"/>
      <c r="N302" s="48"/>
      <c r="O302" s="48"/>
    </row>
    <row r="303" spans="1:15" s="40" customFormat="1" x14ac:dyDescent="0.25">
      <c r="A303" s="49" t="s">
        <v>478</v>
      </c>
      <c r="B303" s="61" t="s">
        <v>430</v>
      </c>
      <c r="C303" s="51" t="s">
        <v>24</v>
      </c>
      <c r="D303" s="52">
        <v>2.750724461319975E-6</v>
      </c>
      <c r="E303" s="52">
        <v>0</v>
      </c>
      <c r="F303" s="52">
        <f t="shared" si="30"/>
        <v>-2.750724461319975E-6</v>
      </c>
      <c r="G303" s="53">
        <f t="shared" si="31"/>
        <v>-1</v>
      </c>
      <c r="H303" s="52"/>
      <c r="I303" s="48"/>
      <c r="J303" s="48"/>
      <c r="K303" s="48"/>
      <c r="L303" s="48"/>
      <c r="M303" s="48"/>
      <c r="N303" s="48"/>
      <c r="O303" s="48"/>
    </row>
    <row r="304" spans="1:15" s="40" customFormat="1" x14ac:dyDescent="0.25">
      <c r="A304" s="49" t="s">
        <v>479</v>
      </c>
      <c r="B304" s="59" t="s">
        <v>480</v>
      </c>
      <c r="C304" s="51" t="s">
        <v>24</v>
      </c>
      <c r="D304" s="52">
        <v>5.1247533640612239</v>
      </c>
      <c r="E304" s="52">
        <v>8.16058181</v>
      </c>
      <c r="F304" s="52">
        <f t="shared" si="30"/>
        <v>3.0358284459387761</v>
      </c>
      <c r="G304" s="53">
        <f t="shared" si="31"/>
        <v>0.59238527793910589</v>
      </c>
      <c r="H304" s="52"/>
      <c r="I304" s="48"/>
      <c r="J304" s="48"/>
      <c r="K304" s="48"/>
      <c r="L304" s="48"/>
      <c r="M304" s="48"/>
      <c r="N304" s="48"/>
      <c r="O304" s="48"/>
    </row>
    <row r="305" spans="1:15" s="40" customFormat="1" x14ac:dyDescent="0.25">
      <c r="A305" s="49" t="s">
        <v>481</v>
      </c>
      <c r="B305" s="61" t="s">
        <v>430</v>
      </c>
      <c r="C305" s="51" t="s">
        <v>24</v>
      </c>
      <c r="D305" s="52">
        <v>0</v>
      </c>
      <c r="E305" s="52">
        <v>6.8086179999999996E-2</v>
      </c>
      <c r="F305" s="52">
        <f t="shared" si="30"/>
        <v>6.8086179999999996E-2</v>
      </c>
      <c r="G305" s="53">
        <f t="shared" si="31"/>
        <v>0</v>
      </c>
      <c r="H305" s="52"/>
      <c r="I305" s="48"/>
      <c r="J305" s="48"/>
      <c r="K305" s="48"/>
      <c r="L305" s="48"/>
      <c r="M305" s="48"/>
      <c r="N305" s="48"/>
      <c r="O305" s="48"/>
    </row>
    <row r="306" spans="1:15" s="40" customFormat="1" x14ac:dyDescent="0.25">
      <c r="A306" s="49" t="s">
        <v>482</v>
      </c>
      <c r="B306" s="59" t="s">
        <v>483</v>
      </c>
      <c r="C306" s="51" t="s">
        <v>24</v>
      </c>
      <c r="D306" s="52">
        <v>56.280132650000041</v>
      </c>
      <c r="E306" s="52">
        <v>63.817554990000005</v>
      </c>
      <c r="F306" s="52">
        <f t="shared" ref="F306:F325" si="41">E306-D306</f>
        <v>7.5374223399999636</v>
      </c>
      <c r="G306" s="53">
        <f t="shared" ref="G306:G324" si="42">IFERROR(F306/D306,0)</f>
        <v>0.13392687588130547</v>
      </c>
      <c r="H306" s="52"/>
      <c r="I306" s="48"/>
      <c r="J306" s="48"/>
      <c r="K306" s="48"/>
      <c r="L306" s="48"/>
      <c r="M306" s="48"/>
      <c r="N306" s="48"/>
      <c r="O306" s="48"/>
    </row>
    <row r="307" spans="1:15" s="40" customFormat="1" x14ac:dyDescent="0.25">
      <c r="A307" s="49" t="s">
        <v>484</v>
      </c>
      <c r="B307" s="61" t="s">
        <v>430</v>
      </c>
      <c r="C307" s="51" t="s">
        <v>24</v>
      </c>
      <c r="D307" s="52">
        <v>0</v>
      </c>
      <c r="E307" s="52">
        <v>0</v>
      </c>
      <c r="F307" s="52">
        <f t="shared" si="41"/>
        <v>0</v>
      </c>
      <c r="G307" s="53">
        <f t="shared" si="42"/>
        <v>0</v>
      </c>
      <c r="H307" s="52"/>
      <c r="I307" s="48"/>
      <c r="J307" s="48"/>
      <c r="K307" s="48"/>
      <c r="L307" s="48"/>
      <c r="M307" s="48"/>
      <c r="N307" s="48"/>
      <c r="O307" s="48"/>
    </row>
    <row r="308" spans="1:15" s="40" customFormat="1" x14ac:dyDescent="0.25">
      <c r="A308" s="49" t="s">
        <v>485</v>
      </c>
      <c r="B308" s="59" t="s">
        <v>486</v>
      </c>
      <c r="C308" s="51" t="s">
        <v>24</v>
      </c>
      <c r="D308" s="52">
        <v>50.653213730000004</v>
      </c>
      <c r="E308" s="52">
        <v>50.070413359999996</v>
      </c>
      <c r="F308" s="52">
        <f t="shared" si="41"/>
        <v>-0.58280037000000817</v>
      </c>
      <c r="G308" s="53">
        <f t="shared" si="42"/>
        <v>-1.1505693856001822E-2</v>
      </c>
      <c r="H308" s="52"/>
      <c r="I308" s="48"/>
      <c r="J308" s="48"/>
      <c r="K308" s="48"/>
      <c r="L308" s="48"/>
      <c r="M308" s="48"/>
      <c r="N308" s="48"/>
      <c r="O308" s="48"/>
    </row>
    <row r="309" spans="1:15" s="40" customFormat="1" x14ac:dyDescent="0.25">
      <c r="A309" s="49" t="s">
        <v>487</v>
      </c>
      <c r="B309" s="61" t="s">
        <v>430</v>
      </c>
      <c r="C309" s="51" t="s">
        <v>24</v>
      </c>
      <c r="D309" s="52">
        <v>0</v>
      </c>
      <c r="E309" s="52">
        <v>0</v>
      </c>
      <c r="F309" s="52">
        <f t="shared" si="41"/>
        <v>0</v>
      </c>
      <c r="G309" s="53">
        <f t="shared" si="42"/>
        <v>0</v>
      </c>
      <c r="H309" s="52"/>
      <c r="I309" s="48"/>
      <c r="J309" s="48"/>
      <c r="K309" s="48"/>
      <c r="L309" s="48"/>
      <c r="M309" s="48"/>
      <c r="N309" s="48"/>
      <c r="O309" s="48"/>
    </row>
    <row r="310" spans="1:15" s="40" customFormat="1" x14ac:dyDescent="0.25">
      <c r="A310" s="49" t="s">
        <v>488</v>
      </c>
      <c r="B310" s="59" t="s">
        <v>489</v>
      </c>
      <c r="C310" s="51" t="s">
        <v>24</v>
      </c>
      <c r="D310" s="52">
        <v>599.59044140488629</v>
      </c>
      <c r="E310" s="52">
        <v>5416.4484493596574</v>
      </c>
      <c r="F310" s="52">
        <f t="shared" si="41"/>
        <v>4816.858007954771</v>
      </c>
      <c r="G310" s="53">
        <f t="shared" si="42"/>
        <v>8.0335803830836667</v>
      </c>
      <c r="H310" s="52"/>
      <c r="I310" s="48"/>
      <c r="J310" s="48"/>
      <c r="K310" s="48"/>
      <c r="L310" s="48"/>
      <c r="M310" s="48"/>
      <c r="N310" s="48"/>
      <c r="O310" s="48"/>
    </row>
    <row r="311" spans="1:15" s="40" customFormat="1" x14ac:dyDescent="0.25">
      <c r="A311" s="49" t="s">
        <v>490</v>
      </c>
      <c r="B311" s="61" t="s">
        <v>430</v>
      </c>
      <c r="C311" s="51" t="s">
        <v>24</v>
      </c>
      <c r="D311" s="52">
        <v>344.66807259667002</v>
      </c>
      <c r="E311" s="52">
        <v>2343.59754370988</v>
      </c>
      <c r="F311" s="52">
        <f t="shared" si="41"/>
        <v>1998.92947111321</v>
      </c>
      <c r="G311" s="53">
        <f t="shared" si="42"/>
        <v>5.7995782900737485</v>
      </c>
      <c r="H311" s="52"/>
      <c r="I311" s="48"/>
      <c r="J311" s="48"/>
      <c r="K311" s="48"/>
      <c r="L311" s="48"/>
      <c r="M311" s="48"/>
      <c r="N311" s="48"/>
      <c r="O311" s="48"/>
    </row>
    <row r="312" spans="1:15" s="40" customFormat="1" ht="31.5" x14ac:dyDescent="0.25">
      <c r="A312" s="49" t="s">
        <v>491</v>
      </c>
      <c r="B312" s="59" t="s">
        <v>492</v>
      </c>
      <c r="C312" s="51" t="s">
        <v>24</v>
      </c>
      <c r="D312" s="52">
        <v>1233.8220809339577</v>
      </c>
      <c r="E312" s="52">
        <v>1480.2467682999998</v>
      </c>
      <c r="F312" s="52">
        <f t="shared" si="41"/>
        <v>246.42468736604201</v>
      </c>
      <c r="G312" s="53">
        <f t="shared" si="42"/>
        <v>0.19972465331428307</v>
      </c>
      <c r="H312" s="52"/>
      <c r="I312" s="48"/>
      <c r="J312" s="48"/>
      <c r="K312" s="48"/>
      <c r="L312" s="48"/>
      <c r="M312" s="48"/>
      <c r="N312" s="48"/>
      <c r="O312" s="48"/>
    </row>
    <row r="313" spans="1:15" s="40" customFormat="1" x14ac:dyDescent="0.25">
      <c r="A313" s="49" t="s">
        <v>493</v>
      </c>
      <c r="B313" s="61" t="s">
        <v>430</v>
      </c>
      <c r="C313" s="51" t="s">
        <v>24</v>
      </c>
      <c r="D313" s="52">
        <v>60.708238603852109</v>
      </c>
      <c r="E313" s="52">
        <v>546.97934282999995</v>
      </c>
      <c r="F313" s="52">
        <f t="shared" si="41"/>
        <v>486.27110422614783</v>
      </c>
      <c r="G313" s="53">
        <f t="shared" si="42"/>
        <v>8.0099689170572077</v>
      </c>
      <c r="H313" s="52"/>
      <c r="I313" s="48"/>
      <c r="J313" s="48"/>
      <c r="K313" s="48"/>
      <c r="L313" s="48"/>
      <c r="M313" s="48"/>
      <c r="N313" s="48"/>
      <c r="O313" s="48"/>
    </row>
    <row r="314" spans="1:15" s="40" customFormat="1" x14ac:dyDescent="0.25">
      <c r="A314" s="49" t="s">
        <v>494</v>
      </c>
      <c r="B314" s="59" t="s">
        <v>495</v>
      </c>
      <c r="C314" s="51" t="s">
        <v>24</v>
      </c>
      <c r="D314" s="52">
        <v>887.04962418263858</v>
      </c>
      <c r="E314" s="52">
        <f>E294-E295-E297-E302-E304-E306-E308-E310-E312-E316</f>
        <v>1003.0063275599982</v>
      </c>
      <c r="F314" s="52">
        <f t="shared" si="41"/>
        <v>115.95670337735964</v>
      </c>
      <c r="G314" s="53">
        <f t="shared" si="42"/>
        <v>0.13072177724465706</v>
      </c>
      <c r="H314" s="52"/>
      <c r="I314" s="48"/>
      <c r="J314" s="48"/>
      <c r="K314" s="48"/>
      <c r="L314" s="48"/>
      <c r="M314" s="48"/>
      <c r="N314" s="48"/>
      <c r="O314" s="48"/>
    </row>
    <row r="315" spans="1:15" s="40" customFormat="1" x14ac:dyDescent="0.25">
      <c r="A315" s="49" t="s">
        <v>496</v>
      </c>
      <c r="B315" s="61" t="s">
        <v>430</v>
      </c>
      <c r="C315" s="51" t="s">
        <v>24</v>
      </c>
      <c r="D315" s="52">
        <v>852.94580498534538</v>
      </c>
      <c r="E315" s="52">
        <v>903.49364442000024</v>
      </c>
      <c r="F315" s="52">
        <f t="shared" si="41"/>
        <v>50.547839434654861</v>
      </c>
      <c r="G315" s="53">
        <f t="shared" si="42"/>
        <v>5.9262662573882206E-2</v>
      </c>
      <c r="H315" s="52"/>
      <c r="I315" s="48"/>
      <c r="J315" s="48"/>
      <c r="K315" s="48"/>
      <c r="L315" s="48"/>
      <c r="M315" s="48"/>
      <c r="N315" s="48"/>
      <c r="O315" s="48"/>
    </row>
    <row r="316" spans="1:15" s="40" customFormat="1" ht="15.75" customHeight="1" x14ac:dyDescent="0.25">
      <c r="A316" s="49" t="s">
        <v>497</v>
      </c>
      <c r="B316" s="59" t="s">
        <v>498</v>
      </c>
      <c r="C316" s="51" t="s">
        <v>24</v>
      </c>
      <c r="D316" s="64">
        <v>357.06100432</v>
      </c>
      <c r="E316" s="64">
        <v>353.77394458000003</v>
      </c>
      <c r="F316" s="64">
        <f t="shared" si="41"/>
        <v>-3.287059739999961</v>
      </c>
      <c r="G316" s="65">
        <f t="shared" si="42"/>
        <v>-9.205877147687851E-3</v>
      </c>
      <c r="H316" s="64"/>
      <c r="I316" s="48"/>
      <c r="J316" s="48"/>
      <c r="K316" s="48"/>
      <c r="L316" s="48"/>
      <c r="M316" s="48"/>
      <c r="N316" s="48"/>
      <c r="O316" s="48"/>
    </row>
    <row r="317" spans="1:15" s="40" customFormat="1" ht="31.5" x14ac:dyDescent="0.25">
      <c r="A317" s="49" t="s">
        <v>499</v>
      </c>
      <c r="B317" s="60" t="s">
        <v>500</v>
      </c>
      <c r="C317" s="51" t="s">
        <v>501</v>
      </c>
      <c r="D317" s="88">
        <f t="shared" ref="D317:E317" si="43">D178/(D23*1.2)</f>
        <v>0.86948107847550582</v>
      </c>
      <c r="E317" s="88">
        <f t="shared" si="43"/>
        <v>1.3204166178832315</v>
      </c>
      <c r="F317" s="88">
        <f>E317-D317</f>
        <v>0.45093553940772568</v>
      </c>
      <c r="G317" s="53" t="s">
        <v>27</v>
      </c>
      <c r="H317" s="88"/>
      <c r="I317" s="48"/>
      <c r="J317" s="48"/>
      <c r="K317" s="48"/>
      <c r="L317" s="48"/>
      <c r="M317" s="48"/>
      <c r="N317" s="48"/>
      <c r="O317" s="48"/>
    </row>
    <row r="318" spans="1:15" s="40" customFormat="1" ht="15.75" hidden="1" customHeight="1" outlineLevel="1" x14ac:dyDescent="0.25">
      <c r="A318" s="49" t="s">
        <v>502</v>
      </c>
      <c r="B318" s="59" t="s">
        <v>503</v>
      </c>
      <c r="C318" s="51" t="s">
        <v>501</v>
      </c>
      <c r="D318" s="88" t="s">
        <v>27</v>
      </c>
      <c r="E318" s="89" t="s">
        <v>27</v>
      </c>
      <c r="F318" s="88" t="e">
        <f t="shared" si="41"/>
        <v>#VALUE!</v>
      </c>
      <c r="G318" s="53">
        <f t="shared" si="42"/>
        <v>0</v>
      </c>
      <c r="H318" s="88"/>
      <c r="I318" s="48"/>
      <c r="J318" s="48"/>
      <c r="K318" s="48"/>
      <c r="L318" s="48"/>
      <c r="M318" s="48"/>
      <c r="N318" s="48"/>
      <c r="O318" s="48"/>
    </row>
    <row r="319" spans="1:15" s="40" customFormat="1" ht="31.5" hidden="1" customHeight="1" outlineLevel="1" x14ac:dyDescent="0.25">
      <c r="A319" s="49" t="s">
        <v>504</v>
      </c>
      <c r="B319" s="59" t="s">
        <v>505</v>
      </c>
      <c r="C319" s="51" t="s">
        <v>501</v>
      </c>
      <c r="D319" s="88" t="s">
        <v>27</v>
      </c>
      <c r="E319" s="89" t="s">
        <v>27</v>
      </c>
      <c r="F319" s="88" t="e">
        <f t="shared" si="41"/>
        <v>#VALUE!</v>
      </c>
      <c r="G319" s="53">
        <f t="shared" si="42"/>
        <v>0</v>
      </c>
      <c r="H319" s="88"/>
      <c r="I319" s="48"/>
      <c r="J319" s="48"/>
      <c r="K319" s="48"/>
      <c r="L319" s="48"/>
      <c r="M319" s="48"/>
      <c r="N319" s="48"/>
      <c r="O319" s="48"/>
    </row>
    <row r="320" spans="1:15" s="40" customFormat="1" ht="31.5" hidden="1" customHeight="1" outlineLevel="1" x14ac:dyDescent="0.25">
      <c r="A320" s="49" t="s">
        <v>506</v>
      </c>
      <c r="B320" s="59" t="s">
        <v>507</v>
      </c>
      <c r="C320" s="51" t="s">
        <v>501</v>
      </c>
      <c r="D320" s="88" t="s">
        <v>27</v>
      </c>
      <c r="E320" s="89" t="s">
        <v>27</v>
      </c>
      <c r="F320" s="88" t="e">
        <f t="shared" si="41"/>
        <v>#VALUE!</v>
      </c>
      <c r="G320" s="53">
        <f t="shared" si="42"/>
        <v>0</v>
      </c>
      <c r="H320" s="88"/>
      <c r="I320" s="48"/>
      <c r="J320" s="48"/>
      <c r="K320" s="48"/>
      <c r="L320" s="48"/>
      <c r="M320" s="48"/>
      <c r="N320" s="48"/>
      <c r="O320" s="48"/>
    </row>
    <row r="321" spans="1:15" s="40" customFormat="1" ht="31.5" hidden="1" customHeight="1" outlineLevel="1" x14ac:dyDescent="0.25">
      <c r="A321" s="49" t="s">
        <v>508</v>
      </c>
      <c r="B321" s="59" t="s">
        <v>509</v>
      </c>
      <c r="C321" s="51" t="s">
        <v>501</v>
      </c>
      <c r="D321" s="88" t="s">
        <v>27</v>
      </c>
      <c r="E321" s="89" t="s">
        <v>27</v>
      </c>
      <c r="F321" s="88" t="e">
        <f t="shared" si="41"/>
        <v>#VALUE!</v>
      </c>
      <c r="G321" s="53">
        <f t="shared" si="42"/>
        <v>0</v>
      </c>
      <c r="H321" s="88"/>
      <c r="I321" s="48"/>
      <c r="J321" s="48"/>
      <c r="K321" s="48"/>
      <c r="L321" s="48"/>
      <c r="M321" s="48"/>
      <c r="N321" s="48"/>
      <c r="O321" s="48"/>
    </row>
    <row r="322" spans="1:15" s="40" customFormat="1" ht="15.75" hidden="1" customHeight="1" outlineLevel="1" x14ac:dyDescent="0.25">
      <c r="A322" s="49" t="s">
        <v>510</v>
      </c>
      <c r="B322" s="56" t="s">
        <v>511</v>
      </c>
      <c r="C322" s="51" t="s">
        <v>501</v>
      </c>
      <c r="D322" s="88" t="s">
        <v>27</v>
      </c>
      <c r="E322" s="89" t="s">
        <v>27</v>
      </c>
      <c r="F322" s="88" t="e">
        <f t="shared" si="41"/>
        <v>#VALUE!</v>
      </c>
      <c r="G322" s="53">
        <f t="shared" si="42"/>
        <v>0</v>
      </c>
      <c r="H322" s="88"/>
      <c r="I322" s="48"/>
      <c r="J322" s="48"/>
      <c r="K322" s="48"/>
      <c r="L322" s="48"/>
      <c r="M322" s="48"/>
      <c r="N322" s="48"/>
      <c r="O322" s="48"/>
    </row>
    <row r="323" spans="1:15" s="40" customFormat="1" collapsed="1" x14ac:dyDescent="0.25">
      <c r="A323" s="49" t="s">
        <v>512</v>
      </c>
      <c r="B323" s="56" t="s">
        <v>513</v>
      </c>
      <c r="C323" s="51" t="s">
        <v>501</v>
      </c>
      <c r="D323" s="88">
        <v>1</v>
      </c>
      <c r="E323" s="88">
        <v>1.000000000286337</v>
      </c>
      <c r="F323" s="88">
        <f t="shared" si="41"/>
        <v>2.8633695414725935E-10</v>
      </c>
      <c r="G323" s="53" t="s">
        <v>27</v>
      </c>
      <c r="H323" s="88"/>
      <c r="I323" s="48"/>
      <c r="J323" s="48"/>
      <c r="K323" s="48"/>
      <c r="L323" s="48"/>
      <c r="M323" s="48"/>
      <c r="N323" s="48"/>
      <c r="O323" s="48"/>
    </row>
    <row r="324" spans="1:15" s="40" customFormat="1" ht="15.75" hidden="1" customHeight="1" outlineLevel="1" x14ac:dyDescent="0.25">
      <c r="A324" s="49" t="s">
        <v>514</v>
      </c>
      <c r="B324" s="56" t="s">
        <v>515</v>
      </c>
      <c r="C324" s="51"/>
      <c r="D324" s="88" t="s">
        <v>27</v>
      </c>
      <c r="E324" s="88" t="s">
        <v>27</v>
      </c>
      <c r="F324" s="88" t="e">
        <f t="shared" si="41"/>
        <v>#VALUE!</v>
      </c>
      <c r="G324" s="53">
        <f t="shared" si="42"/>
        <v>0</v>
      </c>
      <c r="H324" s="88"/>
      <c r="I324" s="48"/>
      <c r="J324" s="48"/>
      <c r="K324" s="48"/>
      <c r="L324" s="48"/>
      <c r="M324" s="48"/>
      <c r="N324" s="48"/>
      <c r="O324" s="48"/>
    </row>
    <row r="325" spans="1:15" s="40" customFormat="1" ht="19.5" customHeight="1" collapsed="1" x14ac:dyDescent="0.25">
      <c r="A325" s="49" t="s">
        <v>516</v>
      </c>
      <c r="B325" s="56" t="s">
        <v>517</v>
      </c>
      <c r="C325" s="51" t="s">
        <v>501</v>
      </c>
      <c r="D325" s="88">
        <v>0.92846882208385595</v>
      </c>
      <c r="E325" s="88">
        <v>0.91746148804307703</v>
      </c>
      <c r="F325" s="88">
        <f t="shared" si="41"/>
        <v>-1.1007334040778916E-2</v>
      </c>
      <c r="G325" s="53" t="s">
        <v>27</v>
      </c>
      <c r="H325" s="88"/>
      <c r="I325" s="48"/>
      <c r="J325" s="48"/>
      <c r="K325" s="48"/>
      <c r="L325" s="48"/>
      <c r="M325" s="48"/>
      <c r="N325" s="48"/>
      <c r="O325" s="48"/>
    </row>
    <row r="326" spans="1:15" s="40" customFormat="1" ht="19.5" hidden="1" customHeight="1" outlineLevel="1" x14ac:dyDescent="0.25">
      <c r="A326" s="49" t="s">
        <v>518</v>
      </c>
      <c r="B326" s="56" t="s">
        <v>519</v>
      </c>
      <c r="C326" s="51" t="s">
        <v>501</v>
      </c>
      <c r="D326" s="90" t="s">
        <v>27</v>
      </c>
      <c r="E326" s="90" t="s">
        <v>27</v>
      </c>
      <c r="F326" s="90" t="s">
        <v>27</v>
      </c>
      <c r="G326" s="90" t="s">
        <v>27</v>
      </c>
      <c r="H326" s="90" t="s">
        <v>27</v>
      </c>
      <c r="I326" s="48"/>
      <c r="J326" s="48"/>
      <c r="K326" s="48"/>
      <c r="L326" s="48"/>
      <c r="M326" s="48"/>
      <c r="N326" s="48"/>
      <c r="O326" s="48"/>
    </row>
    <row r="327" spans="1:15" s="40" customFormat="1" ht="36.75" hidden="1" customHeight="1" outlineLevel="1" x14ac:dyDescent="0.25">
      <c r="A327" s="49" t="s">
        <v>520</v>
      </c>
      <c r="B327" s="59" t="s">
        <v>521</v>
      </c>
      <c r="C327" s="51" t="s">
        <v>501</v>
      </c>
      <c r="D327" s="90" t="s">
        <v>27</v>
      </c>
      <c r="E327" s="90" t="s">
        <v>27</v>
      </c>
      <c r="F327" s="90" t="s">
        <v>27</v>
      </c>
      <c r="G327" s="90" t="s">
        <v>27</v>
      </c>
      <c r="H327" s="90" t="s">
        <v>27</v>
      </c>
      <c r="I327" s="48"/>
      <c r="J327" s="48"/>
      <c r="K327" s="48"/>
      <c r="L327" s="48"/>
      <c r="M327" s="48"/>
      <c r="N327" s="48"/>
      <c r="O327" s="48"/>
    </row>
    <row r="328" spans="1:15" s="40" customFormat="1" ht="19.5" hidden="1" customHeight="1" outlineLevel="1" x14ac:dyDescent="0.25">
      <c r="A328" s="49" t="s">
        <v>522</v>
      </c>
      <c r="B328" s="91" t="s">
        <v>50</v>
      </c>
      <c r="C328" s="51" t="s">
        <v>501</v>
      </c>
      <c r="D328" s="88" t="s">
        <v>27</v>
      </c>
      <c r="E328" s="88" t="s">
        <v>27</v>
      </c>
      <c r="F328" s="88" t="s">
        <v>27</v>
      </c>
      <c r="G328" s="88" t="s">
        <v>27</v>
      </c>
      <c r="H328" s="88" t="s">
        <v>27</v>
      </c>
      <c r="I328" s="48"/>
      <c r="J328" s="48"/>
      <c r="K328" s="48"/>
      <c r="L328" s="48"/>
      <c r="M328" s="48"/>
      <c r="N328" s="48"/>
      <c r="O328" s="48"/>
    </row>
    <row r="329" spans="1:15" s="40" customFormat="1" ht="19.5" hidden="1" customHeight="1" outlineLevel="1" thickBot="1" x14ac:dyDescent="0.3">
      <c r="A329" s="72" t="s">
        <v>523</v>
      </c>
      <c r="B329" s="92" t="s">
        <v>52</v>
      </c>
      <c r="C329" s="74" t="s">
        <v>501</v>
      </c>
      <c r="D329" s="93" t="s">
        <v>27</v>
      </c>
      <c r="E329" s="93" t="s">
        <v>27</v>
      </c>
      <c r="F329" s="93" t="s">
        <v>27</v>
      </c>
      <c r="G329" s="93" t="s">
        <v>27</v>
      </c>
      <c r="H329" s="93" t="s">
        <v>27</v>
      </c>
      <c r="I329" s="48"/>
      <c r="J329" s="48"/>
      <c r="K329" s="48"/>
      <c r="L329" s="48"/>
      <c r="M329" s="48"/>
      <c r="N329" s="48"/>
      <c r="O329" s="48"/>
    </row>
    <row r="330" spans="1:15" s="40" customFormat="1" ht="15.6" customHeight="1" collapsed="1" thickBot="1" x14ac:dyDescent="0.3">
      <c r="A330" s="94" t="s">
        <v>524</v>
      </c>
      <c r="B330" s="95"/>
      <c r="C330" s="95"/>
      <c r="D330" s="95"/>
      <c r="E330" s="95"/>
      <c r="F330" s="95"/>
      <c r="G330" s="95"/>
      <c r="H330" s="95"/>
      <c r="I330" s="48"/>
      <c r="J330" s="48"/>
      <c r="K330" s="48"/>
      <c r="L330" s="48"/>
      <c r="M330" s="48"/>
      <c r="N330" s="48"/>
      <c r="O330" s="48"/>
    </row>
    <row r="331" spans="1:15" ht="31.5" hidden="1" customHeight="1" outlineLevel="1" x14ac:dyDescent="0.25">
      <c r="A331" s="43" t="s">
        <v>525</v>
      </c>
      <c r="B331" s="44" t="s">
        <v>526</v>
      </c>
      <c r="C331" s="45" t="s">
        <v>27</v>
      </c>
      <c r="D331" s="52" t="s">
        <v>527</v>
      </c>
      <c r="E331" s="52" t="s">
        <v>527</v>
      </c>
      <c r="F331" s="52" t="s">
        <v>527</v>
      </c>
      <c r="G331" s="52" t="s">
        <v>527</v>
      </c>
      <c r="H331" s="52" t="s">
        <v>527</v>
      </c>
      <c r="I331" s="48"/>
      <c r="J331" s="48"/>
      <c r="K331" s="48"/>
      <c r="L331" s="48"/>
      <c r="M331" s="48"/>
      <c r="N331" s="48"/>
      <c r="O331" s="48"/>
    </row>
    <row r="332" spans="1:15" ht="15.75" hidden="1" customHeight="1" outlineLevel="1" x14ac:dyDescent="0.25">
      <c r="A332" s="49" t="s">
        <v>528</v>
      </c>
      <c r="B332" s="60" t="s">
        <v>529</v>
      </c>
      <c r="C332" s="51" t="s">
        <v>530</v>
      </c>
      <c r="D332" s="52" t="s">
        <v>27</v>
      </c>
      <c r="E332" s="52" t="s">
        <v>27</v>
      </c>
      <c r="F332" s="52" t="s">
        <v>27</v>
      </c>
      <c r="G332" s="52" t="s">
        <v>27</v>
      </c>
      <c r="H332" s="52" t="s">
        <v>27</v>
      </c>
      <c r="I332" s="48"/>
      <c r="J332" s="48"/>
      <c r="K332" s="48"/>
      <c r="L332" s="48"/>
      <c r="M332" s="48"/>
      <c r="N332" s="48"/>
      <c r="O332" s="48"/>
    </row>
    <row r="333" spans="1:15" ht="15.75" hidden="1" customHeight="1" outlineLevel="1" x14ac:dyDescent="0.25">
      <c r="A333" s="49" t="s">
        <v>531</v>
      </c>
      <c r="B333" s="60" t="s">
        <v>532</v>
      </c>
      <c r="C333" s="51" t="s">
        <v>533</v>
      </c>
      <c r="D333" s="52" t="s">
        <v>27</v>
      </c>
      <c r="E333" s="52" t="s">
        <v>27</v>
      </c>
      <c r="F333" s="52" t="s">
        <v>27</v>
      </c>
      <c r="G333" s="52" t="s">
        <v>27</v>
      </c>
      <c r="H333" s="52" t="s">
        <v>27</v>
      </c>
      <c r="I333" s="48"/>
      <c r="J333" s="48"/>
      <c r="K333" s="48"/>
      <c r="L333" s="48"/>
      <c r="M333" s="48"/>
      <c r="N333" s="48"/>
      <c r="O333" s="48"/>
    </row>
    <row r="334" spans="1:15" ht="15.75" hidden="1" customHeight="1" outlineLevel="1" x14ac:dyDescent="0.25">
      <c r="A334" s="49" t="s">
        <v>534</v>
      </c>
      <c r="B334" s="60" t="s">
        <v>535</v>
      </c>
      <c r="C334" s="51" t="s">
        <v>530</v>
      </c>
      <c r="D334" s="52" t="s">
        <v>27</v>
      </c>
      <c r="E334" s="52" t="s">
        <v>27</v>
      </c>
      <c r="F334" s="52" t="s">
        <v>27</v>
      </c>
      <c r="G334" s="52" t="s">
        <v>27</v>
      </c>
      <c r="H334" s="52" t="s">
        <v>27</v>
      </c>
      <c r="I334" s="48"/>
      <c r="J334" s="48"/>
      <c r="K334" s="48"/>
      <c r="L334" s="48"/>
      <c r="M334" s="48"/>
      <c r="N334" s="48"/>
      <c r="O334" s="48"/>
    </row>
    <row r="335" spans="1:15" ht="15.75" hidden="1" customHeight="1" outlineLevel="1" x14ac:dyDescent="0.25">
      <c r="A335" s="49" t="s">
        <v>536</v>
      </c>
      <c r="B335" s="60" t="s">
        <v>537</v>
      </c>
      <c r="C335" s="51" t="s">
        <v>533</v>
      </c>
      <c r="D335" s="52" t="s">
        <v>27</v>
      </c>
      <c r="E335" s="52" t="s">
        <v>27</v>
      </c>
      <c r="F335" s="52" t="s">
        <v>27</v>
      </c>
      <c r="G335" s="52" t="s">
        <v>27</v>
      </c>
      <c r="H335" s="52" t="s">
        <v>27</v>
      </c>
      <c r="I335" s="48"/>
      <c r="J335" s="48"/>
      <c r="K335" s="48"/>
      <c r="L335" s="48"/>
      <c r="M335" s="48"/>
      <c r="N335" s="48"/>
      <c r="O335" s="48"/>
    </row>
    <row r="336" spans="1:15" ht="15.75" hidden="1" customHeight="1" outlineLevel="1" x14ac:dyDescent="0.25">
      <c r="A336" s="49" t="s">
        <v>538</v>
      </c>
      <c r="B336" s="60" t="s">
        <v>539</v>
      </c>
      <c r="C336" s="51" t="s">
        <v>540</v>
      </c>
      <c r="D336" s="52" t="s">
        <v>27</v>
      </c>
      <c r="E336" s="52" t="s">
        <v>27</v>
      </c>
      <c r="F336" s="52" t="s">
        <v>27</v>
      </c>
      <c r="G336" s="52" t="s">
        <v>27</v>
      </c>
      <c r="H336" s="52" t="s">
        <v>27</v>
      </c>
      <c r="I336" s="48"/>
      <c r="J336" s="48"/>
      <c r="K336" s="48"/>
      <c r="L336" s="48"/>
      <c r="M336" s="48"/>
      <c r="N336" s="48"/>
      <c r="O336" s="48"/>
    </row>
    <row r="337" spans="1:15" ht="15.75" hidden="1" customHeight="1" outlineLevel="1" x14ac:dyDescent="0.25">
      <c r="A337" s="49" t="s">
        <v>541</v>
      </c>
      <c r="B337" s="60" t="s">
        <v>542</v>
      </c>
      <c r="C337" s="51" t="s">
        <v>27</v>
      </c>
      <c r="D337" s="52" t="s">
        <v>527</v>
      </c>
      <c r="E337" s="52" t="s">
        <v>527</v>
      </c>
      <c r="F337" s="52" t="s">
        <v>527</v>
      </c>
      <c r="G337" s="52" t="s">
        <v>527</v>
      </c>
      <c r="H337" s="52" t="s">
        <v>527</v>
      </c>
      <c r="I337" s="48"/>
      <c r="J337" s="48"/>
      <c r="K337" s="48"/>
      <c r="L337" s="48"/>
      <c r="M337" s="48"/>
      <c r="N337" s="48"/>
      <c r="O337" s="48"/>
    </row>
    <row r="338" spans="1:15" ht="15.75" hidden="1" customHeight="1" outlineLevel="1" x14ac:dyDescent="0.25">
      <c r="A338" s="49" t="s">
        <v>543</v>
      </c>
      <c r="B338" s="59" t="s">
        <v>544</v>
      </c>
      <c r="C338" s="51" t="s">
        <v>540</v>
      </c>
      <c r="D338" s="52" t="s">
        <v>27</v>
      </c>
      <c r="E338" s="52" t="s">
        <v>27</v>
      </c>
      <c r="F338" s="52" t="s">
        <v>27</v>
      </c>
      <c r="G338" s="52" t="s">
        <v>27</v>
      </c>
      <c r="H338" s="52" t="s">
        <v>27</v>
      </c>
      <c r="I338" s="48"/>
      <c r="J338" s="48"/>
      <c r="K338" s="48"/>
      <c r="L338" s="48"/>
      <c r="M338" s="48"/>
      <c r="N338" s="48"/>
      <c r="O338" s="48"/>
    </row>
    <row r="339" spans="1:15" ht="15.75" hidden="1" customHeight="1" outlineLevel="1" x14ac:dyDescent="0.25">
      <c r="A339" s="49" t="s">
        <v>545</v>
      </c>
      <c r="B339" s="59" t="s">
        <v>546</v>
      </c>
      <c r="C339" s="51" t="s">
        <v>547</v>
      </c>
      <c r="D339" s="52" t="s">
        <v>27</v>
      </c>
      <c r="E339" s="52" t="s">
        <v>27</v>
      </c>
      <c r="F339" s="52" t="s">
        <v>27</v>
      </c>
      <c r="G339" s="52" t="s">
        <v>27</v>
      </c>
      <c r="H339" s="52" t="s">
        <v>27</v>
      </c>
      <c r="I339" s="48"/>
      <c r="J339" s="48"/>
      <c r="K339" s="48"/>
      <c r="L339" s="48"/>
      <c r="M339" s="48"/>
      <c r="N339" s="48"/>
      <c r="O339" s="48"/>
    </row>
    <row r="340" spans="1:15" ht="15.75" hidden="1" customHeight="1" outlineLevel="1" x14ac:dyDescent="0.25">
      <c r="A340" s="49" t="s">
        <v>548</v>
      </c>
      <c r="B340" s="60" t="s">
        <v>549</v>
      </c>
      <c r="C340" s="51" t="s">
        <v>27</v>
      </c>
      <c r="D340" s="52" t="s">
        <v>527</v>
      </c>
      <c r="E340" s="52" t="s">
        <v>527</v>
      </c>
      <c r="F340" s="52" t="s">
        <v>527</v>
      </c>
      <c r="G340" s="52" t="s">
        <v>527</v>
      </c>
      <c r="H340" s="52" t="s">
        <v>527</v>
      </c>
      <c r="I340" s="48"/>
      <c r="J340" s="48"/>
      <c r="K340" s="48"/>
      <c r="L340" s="48"/>
      <c r="M340" s="48"/>
      <c r="N340" s="48"/>
      <c r="O340" s="48"/>
    </row>
    <row r="341" spans="1:15" ht="15.75" hidden="1" customHeight="1" outlineLevel="1" x14ac:dyDescent="0.25">
      <c r="A341" s="49" t="s">
        <v>550</v>
      </c>
      <c r="B341" s="59" t="s">
        <v>544</v>
      </c>
      <c r="C341" s="51" t="s">
        <v>540</v>
      </c>
      <c r="D341" s="52" t="s">
        <v>27</v>
      </c>
      <c r="E341" s="52" t="s">
        <v>27</v>
      </c>
      <c r="F341" s="52" t="s">
        <v>27</v>
      </c>
      <c r="G341" s="52" t="s">
        <v>27</v>
      </c>
      <c r="H341" s="52" t="s">
        <v>27</v>
      </c>
      <c r="I341" s="48"/>
      <c r="J341" s="48"/>
      <c r="K341" s="48"/>
      <c r="L341" s="48"/>
      <c r="M341" s="48"/>
      <c r="N341" s="48"/>
      <c r="O341" s="48"/>
    </row>
    <row r="342" spans="1:15" ht="15.75" hidden="1" customHeight="1" outlineLevel="1" x14ac:dyDescent="0.25">
      <c r="A342" s="49" t="s">
        <v>551</v>
      </c>
      <c r="B342" s="59" t="s">
        <v>552</v>
      </c>
      <c r="C342" s="51" t="s">
        <v>530</v>
      </c>
      <c r="D342" s="52" t="s">
        <v>27</v>
      </c>
      <c r="E342" s="52" t="s">
        <v>27</v>
      </c>
      <c r="F342" s="52" t="s">
        <v>27</v>
      </c>
      <c r="G342" s="52" t="s">
        <v>27</v>
      </c>
      <c r="H342" s="52" t="s">
        <v>27</v>
      </c>
      <c r="I342" s="48"/>
      <c r="J342" s="48"/>
      <c r="K342" s="48"/>
      <c r="L342" s="48"/>
      <c r="M342" s="48"/>
      <c r="N342" s="48"/>
      <c r="O342" s="48"/>
    </row>
    <row r="343" spans="1:15" ht="15.75" hidden="1" customHeight="1" outlineLevel="1" x14ac:dyDescent="0.25">
      <c r="A343" s="49" t="s">
        <v>553</v>
      </c>
      <c r="B343" s="59" t="s">
        <v>546</v>
      </c>
      <c r="C343" s="51" t="s">
        <v>547</v>
      </c>
      <c r="D343" s="52" t="s">
        <v>27</v>
      </c>
      <c r="E343" s="52" t="s">
        <v>27</v>
      </c>
      <c r="F343" s="52" t="s">
        <v>27</v>
      </c>
      <c r="G343" s="52" t="s">
        <v>27</v>
      </c>
      <c r="H343" s="52" t="s">
        <v>27</v>
      </c>
      <c r="I343" s="48"/>
      <c r="J343" s="48"/>
      <c r="K343" s="48"/>
      <c r="L343" s="48"/>
      <c r="M343" s="48"/>
      <c r="N343" s="48"/>
      <c r="O343" s="48"/>
    </row>
    <row r="344" spans="1:15" ht="15.75" hidden="1" customHeight="1" outlineLevel="1" x14ac:dyDescent="0.25">
      <c r="A344" s="49" t="s">
        <v>554</v>
      </c>
      <c r="B344" s="60" t="s">
        <v>555</v>
      </c>
      <c r="C344" s="51" t="s">
        <v>27</v>
      </c>
      <c r="D344" s="52" t="s">
        <v>527</v>
      </c>
      <c r="E344" s="52" t="s">
        <v>527</v>
      </c>
      <c r="F344" s="52" t="s">
        <v>527</v>
      </c>
      <c r="G344" s="52" t="s">
        <v>527</v>
      </c>
      <c r="H344" s="52" t="s">
        <v>527</v>
      </c>
      <c r="I344" s="48"/>
      <c r="J344" s="48"/>
      <c r="K344" s="48"/>
      <c r="L344" s="48"/>
      <c r="M344" s="48"/>
      <c r="N344" s="48"/>
      <c r="O344" s="48"/>
    </row>
    <row r="345" spans="1:15" ht="15.75" hidden="1" customHeight="1" outlineLevel="1" x14ac:dyDescent="0.25">
      <c r="A345" s="49" t="s">
        <v>556</v>
      </c>
      <c r="B345" s="59" t="s">
        <v>544</v>
      </c>
      <c r="C345" s="51" t="s">
        <v>540</v>
      </c>
      <c r="D345" s="52" t="s">
        <v>27</v>
      </c>
      <c r="E345" s="52" t="s">
        <v>27</v>
      </c>
      <c r="F345" s="52" t="s">
        <v>27</v>
      </c>
      <c r="G345" s="52" t="s">
        <v>27</v>
      </c>
      <c r="H345" s="52" t="s">
        <v>27</v>
      </c>
      <c r="I345" s="48"/>
      <c r="J345" s="48"/>
      <c r="K345" s="48"/>
      <c r="L345" s="48"/>
      <c r="M345" s="48"/>
      <c r="N345" s="48"/>
      <c r="O345" s="48"/>
    </row>
    <row r="346" spans="1:15" ht="15.75" hidden="1" customHeight="1" outlineLevel="1" x14ac:dyDescent="0.25">
      <c r="A346" s="49" t="s">
        <v>557</v>
      </c>
      <c r="B346" s="59" t="s">
        <v>546</v>
      </c>
      <c r="C346" s="51" t="s">
        <v>547</v>
      </c>
      <c r="D346" s="52" t="s">
        <v>27</v>
      </c>
      <c r="E346" s="52" t="s">
        <v>27</v>
      </c>
      <c r="F346" s="52" t="s">
        <v>27</v>
      </c>
      <c r="G346" s="52" t="s">
        <v>27</v>
      </c>
      <c r="H346" s="52" t="s">
        <v>27</v>
      </c>
      <c r="I346" s="48"/>
      <c r="J346" s="48"/>
      <c r="K346" s="48"/>
      <c r="L346" s="48"/>
      <c r="M346" s="48"/>
      <c r="N346" s="48"/>
      <c r="O346" s="48"/>
    </row>
    <row r="347" spans="1:15" ht="15.75" hidden="1" customHeight="1" outlineLevel="1" x14ac:dyDescent="0.25">
      <c r="A347" s="49" t="s">
        <v>558</v>
      </c>
      <c r="B347" s="60" t="s">
        <v>559</v>
      </c>
      <c r="C347" s="51" t="s">
        <v>27</v>
      </c>
      <c r="D347" s="52" t="s">
        <v>527</v>
      </c>
      <c r="E347" s="52" t="s">
        <v>527</v>
      </c>
      <c r="F347" s="52" t="s">
        <v>527</v>
      </c>
      <c r="G347" s="52" t="s">
        <v>527</v>
      </c>
      <c r="H347" s="52" t="s">
        <v>527</v>
      </c>
      <c r="I347" s="48"/>
      <c r="J347" s="48"/>
      <c r="K347" s="48"/>
      <c r="L347" s="48"/>
      <c r="M347" s="48"/>
      <c r="N347" s="48"/>
      <c r="O347" s="48"/>
    </row>
    <row r="348" spans="1:15" ht="15.75" hidden="1" customHeight="1" outlineLevel="1" x14ac:dyDescent="0.25">
      <c r="A348" s="49" t="s">
        <v>560</v>
      </c>
      <c r="B348" s="59" t="s">
        <v>544</v>
      </c>
      <c r="C348" s="51" t="s">
        <v>540</v>
      </c>
      <c r="D348" s="52" t="s">
        <v>27</v>
      </c>
      <c r="E348" s="52" t="s">
        <v>27</v>
      </c>
      <c r="F348" s="52" t="s">
        <v>27</v>
      </c>
      <c r="G348" s="52" t="s">
        <v>27</v>
      </c>
      <c r="H348" s="52" t="s">
        <v>27</v>
      </c>
      <c r="I348" s="48"/>
      <c r="J348" s="48"/>
      <c r="K348" s="48"/>
      <c r="L348" s="48"/>
      <c r="M348" s="48"/>
      <c r="N348" s="48"/>
      <c r="O348" s="48"/>
    </row>
    <row r="349" spans="1:15" ht="15.75" hidden="1" customHeight="1" outlineLevel="1" x14ac:dyDescent="0.25">
      <c r="A349" s="49" t="s">
        <v>561</v>
      </c>
      <c r="B349" s="59" t="s">
        <v>552</v>
      </c>
      <c r="C349" s="51" t="s">
        <v>530</v>
      </c>
      <c r="D349" s="52" t="s">
        <v>27</v>
      </c>
      <c r="E349" s="52" t="s">
        <v>27</v>
      </c>
      <c r="F349" s="52" t="s">
        <v>27</v>
      </c>
      <c r="G349" s="52" t="s">
        <v>27</v>
      </c>
      <c r="H349" s="52" t="s">
        <v>27</v>
      </c>
      <c r="I349" s="48"/>
      <c r="J349" s="48"/>
      <c r="K349" s="48"/>
      <c r="L349" s="48"/>
      <c r="M349" s="48"/>
      <c r="N349" s="48"/>
      <c r="O349" s="48"/>
    </row>
    <row r="350" spans="1:15" ht="15.75" hidden="1" customHeight="1" outlineLevel="1" x14ac:dyDescent="0.25">
      <c r="A350" s="49" t="s">
        <v>562</v>
      </c>
      <c r="B350" s="59" t="s">
        <v>546</v>
      </c>
      <c r="C350" s="51" t="s">
        <v>547</v>
      </c>
      <c r="D350" s="52" t="s">
        <v>27</v>
      </c>
      <c r="E350" s="52" t="s">
        <v>27</v>
      </c>
      <c r="F350" s="52" t="s">
        <v>27</v>
      </c>
      <c r="G350" s="52" t="s">
        <v>27</v>
      </c>
      <c r="H350" s="52" t="s">
        <v>27</v>
      </c>
      <c r="I350" s="48"/>
      <c r="J350" s="48"/>
      <c r="K350" s="48"/>
      <c r="L350" s="48"/>
      <c r="M350" s="48"/>
      <c r="N350" s="48"/>
      <c r="O350" s="48"/>
    </row>
    <row r="351" spans="1:15" collapsed="1" x14ac:dyDescent="0.25">
      <c r="A351" s="77" t="s">
        <v>563</v>
      </c>
      <c r="B351" s="57" t="s">
        <v>564</v>
      </c>
      <c r="C351" s="78" t="s">
        <v>27</v>
      </c>
      <c r="D351" s="79" t="s">
        <v>527</v>
      </c>
      <c r="E351" s="79" t="s">
        <v>527</v>
      </c>
      <c r="F351" s="79" t="s">
        <v>527</v>
      </c>
      <c r="G351" s="79" t="s">
        <v>527</v>
      </c>
      <c r="H351" s="79" t="s">
        <v>527</v>
      </c>
      <c r="I351" s="48"/>
      <c r="J351" s="48"/>
      <c r="K351" s="48"/>
      <c r="L351" s="48"/>
      <c r="M351" s="48"/>
      <c r="N351" s="48"/>
      <c r="O351" s="48"/>
    </row>
    <row r="352" spans="1:15" ht="31.5" x14ac:dyDescent="0.25">
      <c r="A352" s="49" t="s">
        <v>565</v>
      </c>
      <c r="B352" s="60" t="s">
        <v>566</v>
      </c>
      <c r="C352" s="51" t="s">
        <v>540</v>
      </c>
      <c r="D352" s="96">
        <v>2303.7627409331071</v>
      </c>
      <c r="E352" s="96">
        <v>2351.5242999399998</v>
      </c>
      <c r="F352" s="96">
        <f t="shared" ref="F352:F379" si="44">E352-D352</f>
        <v>47.761559006892639</v>
      </c>
      <c r="G352" s="97">
        <f t="shared" ref="G352:G379" si="45">IFERROR(F352/D352,0)</f>
        <v>2.0731978236416603E-2</v>
      </c>
      <c r="H352" s="96"/>
      <c r="I352" s="48"/>
      <c r="J352" s="48"/>
      <c r="K352" s="48"/>
      <c r="L352" s="48"/>
      <c r="M352" s="48"/>
      <c r="N352" s="48"/>
      <c r="O352" s="48"/>
    </row>
    <row r="353" spans="1:15" ht="31.5" x14ac:dyDescent="0.25">
      <c r="A353" s="49" t="s">
        <v>567</v>
      </c>
      <c r="B353" s="59" t="s">
        <v>568</v>
      </c>
      <c r="C353" s="51" t="s">
        <v>540</v>
      </c>
      <c r="D353" s="96">
        <v>0</v>
      </c>
      <c r="E353" s="96">
        <f>E354+E355</f>
        <v>0</v>
      </c>
      <c r="F353" s="96">
        <f t="shared" si="44"/>
        <v>0</v>
      </c>
      <c r="G353" s="97">
        <f t="shared" si="45"/>
        <v>0</v>
      </c>
      <c r="H353" s="96"/>
      <c r="I353" s="48"/>
      <c r="J353" s="48"/>
      <c r="K353" s="48"/>
      <c r="L353" s="48"/>
      <c r="M353" s="48"/>
      <c r="N353" s="48"/>
      <c r="O353" s="48"/>
    </row>
    <row r="354" spans="1:15" x14ac:dyDescent="0.25">
      <c r="A354" s="49" t="s">
        <v>569</v>
      </c>
      <c r="B354" s="91" t="s">
        <v>570</v>
      </c>
      <c r="C354" s="51" t="s">
        <v>540</v>
      </c>
      <c r="D354" s="96">
        <v>0</v>
      </c>
      <c r="E354" s="96">
        <v>0</v>
      </c>
      <c r="F354" s="96">
        <f t="shared" si="44"/>
        <v>0</v>
      </c>
      <c r="G354" s="97">
        <f t="shared" si="45"/>
        <v>0</v>
      </c>
      <c r="H354" s="96"/>
      <c r="I354" s="48"/>
      <c r="J354" s="48"/>
      <c r="K354" s="48"/>
      <c r="L354" s="48"/>
      <c r="M354" s="48"/>
      <c r="N354" s="48"/>
      <c r="O354" s="48"/>
    </row>
    <row r="355" spans="1:15" x14ac:dyDescent="0.25">
      <c r="A355" s="49" t="s">
        <v>571</v>
      </c>
      <c r="B355" s="91" t="s">
        <v>572</v>
      </c>
      <c r="C355" s="51" t="s">
        <v>540</v>
      </c>
      <c r="D355" s="96">
        <v>0</v>
      </c>
      <c r="E355" s="96">
        <v>0</v>
      </c>
      <c r="F355" s="96">
        <f t="shared" si="44"/>
        <v>0</v>
      </c>
      <c r="G355" s="97">
        <f t="shared" si="45"/>
        <v>0</v>
      </c>
      <c r="H355" s="96"/>
      <c r="I355" s="48"/>
      <c r="J355" s="48"/>
      <c r="K355" s="48"/>
      <c r="L355" s="48"/>
      <c r="M355" s="48"/>
      <c r="N355" s="48"/>
      <c r="O355" s="48"/>
    </row>
    <row r="356" spans="1:15" x14ac:dyDescent="0.25">
      <c r="A356" s="49" t="s">
        <v>573</v>
      </c>
      <c r="B356" s="60" t="s">
        <v>574</v>
      </c>
      <c r="C356" s="51" t="s">
        <v>540</v>
      </c>
      <c r="D356" s="96">
        <v>1144.0874296956429</v>
      </c>
      <c r="E356" s="96">
        <v>1279.88458296</v>
      </c>
      <c r="F356" s="96">
        <f t="shared" si="44"/>
        <v>135.79715326435712</v>
      </c>
      <c r="G356" s="97">
        <f t="shared" si="45"/>
        <v>0.11869473410828639</v>
      </c>
      <c r="H356" s="96"/>
      <c r="I356" s="48"/>
      <c r="J356" s="48"/>
      <c r="K356" s="48"/>
      <c r="L356" s="48"/>
      <c r="M356" s="48"/>
      <c r="N356" s="48"/>
      <c r="O356" s="48"/>
    </row>
    <row r="357" spans="1:15" x14ac:dyDescent="0.25">
      <c r="A357" s="49" t="s">
        <v>575</v>
      </c>
      <c r="B357" s="60" t="s">
        <v>576</v>
      </c>
      <c r="C357" s="51" t="s">
        <v>530</v>
      </c>
      <c r="D357" s="96">
        <v>146.96199999999999</v>
      </c>
      <c r="E357" s="96">
        <v>146.96199999999999</v>
      </c>
      <c r="F357" s="96">
        <f t="shared" si="44"/>
        <v>0</v>
      </c>
      <c r="G357" s="97">
        <f t="shared" si="45"/>
        <v>0</v>
      </c>
      <c r="H357" s="96"/>
      <c r="I357" s="48"/>
      <c r="J357" s="48"/>
      <c r="K357" s="48"/>
      <c r="L357" s="48"/>
      <c r="M357" s="48"/>
      <c r="N357" s="48"/>
      <c r="O357" s="48"/>
    </row>
    <row r="358" spans="1:15" ht="31.5" x14ac:dyDescent="0.25">
      <c r="A358" s="49" t="s">
        <v>577</v>
      </c>
      <c r="B358" s="59" t="s">
        <v>578</v>
      </c>
      <c r="C358" s="51" t="s">
        <v>530</v>
      </c>
      <c r="D358" s="96">
        <v>0</v>
      </c>
      <c r="E358" s="96">
        <v>0</v>
      </c>
      <c r="F358" s="96">
        <f t="shared" si="44"/>
        <v>0</v>
      </c>
      <c r="G358" s="97">
        <f t="shared" si="45"/>
        <v>0</v>
      </c>
      <c r="H358" s="96"/>
      <c r="I358" s="48"/>
      <c r="J358" s="48"/>
      <c r="K358" s="48"/>
      <c r="L358" s="48"/>
      <c r="M358" s="48"/>
      <c r="N358" s="48"/>
      <c r="O358" s="48"/>
    </row>
    <row r="359" spans="1:15" x14ac:dyDescent="0.25">
      <c r="A359" s="49" t="s">
        <v>579</v>
      </c>
      <c r="B359" s="91" t="s">
        <v>570</v>
      </c>
      <c r="C359" s="51" t="s">
        <v>530</v>
      </c>
      <c r="D359" s="96">
        <v>0</v>
      </c>
      <c r="E359" s="96">
        <v>0</v>
      </c>
      <c r="F359" s="96">
        <f t="shared" si="44"/>
        <v>0</v>
      </c>
      <c r="G359" s="97">
        <f t="shared" si="45"/>
        <v>0</v>
      </c>
      <c r="H359" s="96"/>
      <c r="I359" s="48"/>
      <c r="J359" s="48"/>
      <c r="K359" s="48"/>
      <c r="L359" s="48"/>
      <c r="M359" s="48"/>
      <c r="N359" s="48"/>
      <c r="O359" s="48"/>
    </row>
    <row r="360" spans="1:15" x14ac:dyDescent="0.25">
      <c r="A360" s="49" t="s">
        <v>580</v>
      </c>
      <c r="B360" s="91" t="s">
        <v>572</v>
      </c>
      <c r="C360" s="51" t="s">
        <v>530</v>
      </c>
      <c r="D360" s="96">
        <v>0</v>
      </c>
      <c r="E360" s="96">
        <v>0</v>
      </c>
      <c r="F360" s="96">
        <f t="shared" si="44"/>
        <v>0</v>
      </c>
      <c r="G360" s="97">
        <f t="shared" si="45"/>
        <v>0</v>
      </c>
      <c r="H360" s="96"/>
      <c r="I360" s="48"/>
      <c r="J360" s="48"/>
      <c r="K360" s="48"/>
      <c r="L360" s="48"/>
      <c r="M360" s="48"/>
      <c r="N360" s="48"/>
      <c r="O360" s="48"/>
    </row>
    <row r="361" spans="1:15" x14ac:dyDescent="0.25">
      <c r="A361" s="49" t="s">
        <v>581</v>
      </c>
      <c r="B361" s="60" t="s">
        <v>582</v>
      </c>
      <c r="C361" s="51" t="s">
        <v>583</v>
      </c>
      <c r="D361" s="96">
        <v>84112.93</v>
      </c>
      <c r="E361" s="98">
        <v>84052.481039999984</v>
      </c>
      <c r="F361" s="96">
        <f t="shared" si="44"/>
        <v>-60.44896000000881</v>
      </c>
      <c r="G361" s="97">
        <f t="shared" si="45"/>
        <v>-7.1866430048280112E-4</v>
      </c>
      <c r="H361" s="96"/>
      <c r="I361" s="48"/>
      <c r="J361" s="48"/>
      <c r="K361" s="48"/>
      <c r="L361" s="48"/>
      <c r="M361" s="48"/>
      <c r="N361" s="48"/>
      <c r="O361" s="48"/>
    </row>
    <row r="362" spans="1:15" ht="31.5" x14ac:dyDescent="0.25">
      <c r="A362" s="49" t="s">
        <v>584</v>
      </c>
      <c r="B362" s="60" t="s">
        <v>585</v>
      </c>
      <c r="C362" s="51" t="s">
        <v>24</v>
      </c>
      <c r="D362" s="96">
        <f>D29-D63-D64-D57</f>
        <v>1276.9920296244604</v>
      </c>
      <c r="E362" s="96">
        <f>E29-E63-E64-E57</f>
        <v>1240.2887280365603</v>
      </c>
      <c r="F362" s="96">
        <f t="shared" si="44"/>
        <v>-36.703301587900114</v>
      </c>
      <c r="G362" s="97">
        <f t="shared" si="45"/>
        <v>-2.8741997394215429E-2</v>
      </c>
      <c r="H362" s="96"/>
      <c r="I362" s="48"/>
      <c r="J362" s="48"/>
      <c r="K362" s="48"/>
      <c r="L362" s="48"/>
      <c r="M362" s="48"/>
      <c r="N362" s="48"/>
      <c r="O362" s="48"/>
    </row>
    <row r="363" spans="1:15" x14ac:dyDescent="0.25">
      <c r="A363" s="49" t="s">
        <v>586</v>
      </c>
      <c r="B363" s="81" t="s">
        <v>587</v>
      </c>
      <c r="C363" s="51" t="s">
        <v>27</v>
      </c>
      <c r="D363" s="96" t="s">
        <v>527</v>
      </c>
      <c r="E363" s="96" t="s">
        <v>527</v>
      </c>
      <c r="F363" s="96"/>
      <c r="G363" s="97"/>
      <c r="H363" s="96"/>
      <c r="I363" s="48"/>
      <c r="J363" s="48"/>
      <c r="K363" s="48"/>
      <c r="L363" s="48"/>
      <c r="M363" s="48"/>
      <c r="N363" s="48"/>
      <c r="O363" s="48"/>
    </row>
    <row r="364" spans="1:15" x14ac:dyDescent="0.25">
      <c r="A364" s="49" t="s">
        <v>588</v>
      </c>
      <c r="B364" s="60" t="s">
        <v>589</v>
      </c>
      <c r="C364" s="51" t="s">
        <v>540</v>
      </c>
      <c r="D364" s="96">
        <v>2699.6892551751457</v>
      </c>
      <c r="E364" s="96">
        <v>2794.0527870000001</v>
      </c>
      <c r="F364" s="96">
        <f t="shared" si="44"/>
        <v>94.363531824854363</v>
      </c>
      <c r="G364" s="97">
        <f t="shared" si="45"/>
        <v>3.495347905095559E-2</v>
      </c>
      <c r="H364" s="96"/>
      <c r="I364" s="48"/>
      <c r="J364" s="48"/>
      <c r="K364" s="48"/>
      <c r="L364" s="48"/>
      <c r="M364" s="48"/>
      <c r="N364" s="48"/>
      <c r="O364" s="48"/>
    </row>
    <row r="365" spans="1:15" x14ac:dyDescent="0.25">
      <c r="A365" s="49" t="s">
        <v>590</v>
      </c>
      <c r="B365" s="60" t="s">
        <v>591</v>
      </c>
      <c r="C365" s="51" t="s">
        <v>533</v>
      </c>
      <c r="D365" s="96" t="s">
        <v>27</v>
      </c>
      <c r="E365" s="99" t="s">
        <v>27</v>
      </c>
      <c r="F365" s="96" t="s">
        <v>27</v>
      </c>
      <c r="G365" s="97">
        <f t="shared" si="45"/>
        <v>0</v>
      </c>
      <c r="H365" s="96"/>
      <c r="I365" s="48"/>
      <c r="J365" s="48"/>
      <c r="K365" s="48"/>
      <c r="L365" s="48"/>
      <c r="M365" s="48"/>
      <c r="N365" s="48"/>
      <c r="O365" s="48"/>
    </row>
    <row r="366" spans="1:15" ht="47.25" x14ac:dyDescent="0.25">
      <c r="A366" s="49" t="s">
        <v>592</v>
      </c>
      <c r="B366" s="60" t="s">
        <v>593</v>
      </c>
      <c r="C366" s="51" t="s">
        <v>24</v>
      </c>
      <c r="D366" s="96">
        <f>D29+D32-D57-D58</f>
        <v>2630.1657397597946</v>
      </c>
      <c r="E366" s="96">
        <f>E29+E32-E57-E58</f>
        <v>2428.6548731683329</v>
      </c>
      <c r="F366" s="96">
        <f t="shared" si="44"/>
        <v>-201.51086659146176</v>
      </c>
      <c r="G366" s="97">
        <f t="shared" si="45"/>
        <v>-7.6615273153799485E-2</v>
      </c>
      <c r="H366" s="96"/>
      <c r="I366" s="48"/>
      <c r="J366" s="48"/>
      <c r="K366" s="48"/>
      <c r="L366" s="48"/>
      <c r="M366" s="48"/>
      <c r="N366" s="48"/>
      <c r="O366" s="48"/>
    </row>
    <row r="367" spans="1:15" ht="31.5" x14ac:dyDescent="0.25">
      <c r="A367" s="49" t="s">
        <v>594</v>
      </c>
      <c r="B367" s="60" t="s">
        <v>595</v>
      </c>
      <c r="C367" s="51" t="s">
        <v>24</v>
      </c>
      <c r="D367" s="96" t="s">
        <v>27</v>
      </c>
      <c r="E367" s="99" t="s">
        <v>27</v>
      </c>
      <c r="F367" s="96" t="s">
        <v>27</v>
      </c>
      <c r="G367" s="97">
        <f t="shared" si="45"/>
        <v>0</v>
      </c>
      <c r="H367" s="96"/>
      <c r="I367" s="48"/>
      <c r="J367" s="48"/>
      <c r="K367" s="48"/>
      <c r="L367" s="48"/>
      <c r="M367" s="48"/>
      <c r="N367" s="48"/>
      <c r="O367" s="48"/>
    </row>
    <row r="368" spans="1:15" ht="15.75" hidden="1" customHeight="1" outlineLevel="1" x14ac:dyDescent="0.25">
      <c r="A368" s="49" t="s">
        <v>596</v>
      </c>
      <c r="B368" s="81" t="s">
        <v>597</v>
      </c>
      <c r="C368" s="100" t="s">
        <v>27</v>
      </c>
      <c r="D368" s="96" t="s">
        <v>527</v>
      </c>
      <c r="E368" s="99" t="s">
        <v>527</v>
      </c>
      <c r="F368" s="96" t="e">
        <f t="shared" si="44"/>
        <v>#VALUE!</v>
      </c>
      <c r="G368" s="97">
        <f t="shared" si="45"/>
        <v>0</v>
      </c>
      <c r="H368" s="96"/>
      <c r="I368" s="48"/>
      <c r="J368" s="48"/>
      <c r="K368" s="48"/>
      <c r="L368" s="48"/>
      <c r="M368" s="48"/>
      <c r="N368" s="48"/>
      <c r="O368" s="48"/>
    </row>
    <row r="369" spans="1:15" ht="18" hidden="1" customHeight="1" outlineLevel="1" x14ac:dyDescent="0.25">
      <c r="A369" s="49" t="s">
        <v>598</v>
      </c>
      <c r="B369" s="60" t="s">
        <v>599</v>
      </c>
      <c r="C369" s="51" t="s">
        <v>530</v>
      </c>
      <c r="D369" s="96" t="s">
        <v>27</v>
      </c>
      <c r="E369" s="99" t="s">
        <v>27</v>
      </c>
      <c r="F369" s="96" t="e">
        <f t="shared" si="44"/>
        <v>#VALUE!</v>
      </c>
      <c r="G369" s="97">
        <f t="shared" si="45"/>
        <v>0</v>
      </c>
      <c r="H369" s="96"/>
      <c r="I369" s="48"/>
      <c r="J369" s="48"/>
      <c r="K369" s="48"/>
      <c r="L369" s="48"/>
      <c r="M369" s="48"/>
      <c r="N369" s="48"/>
      <c r="O369" s="48"/>
    </row>
    <row r="370" spans="1:15" ht="47.25" hidden="1" customHeight="1" outlineLevel="1" x14ac:dyDescent="0.25">
      <c r="A370" s="49" t="s">
        <v>600</v>
      </c>
      <c r="B370" s="59" t="s">
        <v>601</v>
      </c>
      <c r="C370" s="51" t="s">
        <v>530</v>
      </c>
      <c r="D370" s="96" t="s">
        <v>27</v>
      </c>
      <c r="E370" s="99" t="s">
        <v>27</v>
      </c>
      <c r="F370" s="96" t="e">
        <f t="shared" si="44"/>
        <v>#VALUE!</v>
      </c>
      <c r="G370" s="97">
        <f t="shared" si="45"/>
        <v>0</v>
      </c>
      <c r="H370" s="96"/>
      <c r="I370" s="48"/>
      <c r="J370" s="48"/>
      <c r="K370" s="48"/>
      <c r="L370" s="48"/>
      <c r="M370" s="48"/>
      <c r="N370" s="48"/>
      <c r="O370" s="48"/>
    </row>
    <row r="371" spans="1:15" ht="47.25" hidden="1" customHeight="1" outlineLevel="1" x14ac:dyDescent="0.25">
      <c r="A371" s="49" t="s">
        <v>602</v>
      </c>
      <c r="B371" s="59" t="s">
        <v>603</v>
      </c>
      <c r="C371" s="51" t="s">
        <v>530</v>
      </c>
      <c r="D371" s="96" t="s">
        <v>27</v>
      </c>
      <c r="E371" s="99" t="s">
        <v>27</v>
      </c>
      <c r="F371" s="96" t="e">
        <f t="shared" si="44"/>
        <v>#VALUE!</v>
      </c>
      <c r="G371" s="97">
        <f t="shared" si="45"/>
        <v>0</v>
      </c>
      <c r="H371" s="96"/>
      <c r="I371" s="48"/>
      <c r="J371" s="48"/>
      <c r="K371" s="48"/>
      <c r="L371" s="48"/>
      <c r="M371" s="48"/>
      <c r="N371" s="48"/>
      <c r="O371" s="48"/>
    </row>
    <row r="372" spans="1:15" ht="31.5" hidden="1" customHeight="1" outlineLevel="1" x14ac:dyDescent="0.25">
      <c r="A372" s="49" t="s">
        <v>604</v>
      </c>
      <c r="B372" s="59" t="s">
        <v>605</v>
      </c>
      <c r="C372" s="51" t="s">
        <v>530</v>
      </c>
      <c r="D372" s="96" t="s">
        <v>27</v>
      </c>
      <c r="E372" s="99" t="s">
        <v>27</v>
      </c>
      <c r="F372" s="96" t="e">
        <f t="shared" si="44"/>
        <v>#VALUE!</v>
      </c>
      <c r="G372" s="97">
        <f t="shared" si="45"/>
        <v>0</v>
      </c>
      <c r="H372" s="96"/>
      <c r="I372" s="48"/>
      <c r="J372" s="48"/>
      <c r="K372" s="48"/>
      <c r="L372" s="48"/>
      <c r="M372" s="48"/>
      <c r="N372" s="48"/>
      <c r="O372" s="48"/>
    </row>
    <row r="373" spans="1:15" ht="15.75" hidden="1" customHeight="1" outlineLevel="1" x14ac:dyDescent="0.25">
      <c r="A373" s="49" t="s">
        <v>606</v>
      </c>
      <c r="B373" s="60" t="s">
        <v>607</v>
      </c>
      <c r="C373" s="51" t="s">
        <v>540</v>
      </c>
      <c r="D373" s="96" t="s">
        <v>27</v>
      </c>
      <c r="E373" s="99" t="s">
        <v>27</v>
      </c>
      <c r="F373" s="96" t="e">
        <f t="shared" si="44"/>
        <v>#VALUE!</v>
      </c>
      <c r="G373" s="97">
        <f t="shared" si="45"/>
        <v>0</v>
      </c>
      <c r="H373" s="96"/>
      <c r="I373" s="48"/>
      <c r="J373" s="48"/>
      <c r="K373" s="48"/>
      <c r="L373" s="48"/>
      <c r="M373" s="48"/>
      <c r="N373" s="48"/>
      <c r="O373" s="48"/>
    </row>
    <row r="374" spans="1:15" ht="31.5" hidden="1" customHeight="1" outlineLevel="1" x14ac:dyDescent="0.25">
      <c r="A374" s="49" t="s">
        <v>608</v>
      </c>
      <c r="B374" s="59" t="s">
        <v>609</v>
      </c>
      <c r="C374" s="51" t="s">
        <v>540</v>
      </c>
      <c r="D374" s="96" t="s">
        <v>27</v>
      </c>
      <c r="E374" s="99" t="s">
        <v>27</v>
      </c>
      <c r="F374" s="96" t="e">
        <f t="shared" si="44"/>
        <v>#VALUE!</v>
      </c>
      <c r="G374" s="97">
        <f t="shared" si="45"/>
        <v>0</v>
      </c>
      <c r="H374" s="96"/>
      <c r="I374" s="48"/>
      <c r="J374" s="48"/>
      <c r="K374" s="48"/>
      <c r="L374" s="48"/>
      <c r="M374" s="48"/>
      <c r="N374" s="48"/>
      <c r="O374" s="48"/>
    </row>
    <row r="375" spans="1:15" ht="15.75" hidden="1" customHeight="1" outlineLevel="1" x14ac:dyDescent="0.25">
      <c r="A375" s="49" t="s">
        <v>610</v>
      </c>
      <c r="B375" s="59" t="s">
        <v>611</v>
      </c>
      <c r="C375" s="51" t="s">
        <v>540</v>
      </c>
      <c r="D375" s="96" t="s">
        <v>27</v>
      </c>
      <c r="E375" s="99" t="s">
        <v>27</v>
      </c>
      <c r="F375" s="96" t="e">
        <f t="shared" si="44"/>
        <v>#VALUE!</v>
      </c>
      <c r="G375" s="97">
        <f t="shared" si="45"/>
        <v>0</v>
      </c>
      <c r="H375" s="96"/>
      <c r="I375" s="48"/>
      <c r="J375" s="48"/>
      <c r="K375" s="48"/>
      <c r="L375" s="48"/>
      <c r="M375" s="48"/>
      <c r="N375" s="48"/>
      <c r="O375" s="48"/>
    </row>
    <row r="376" spans="1:15" ht="31.5" hidden="1" customHeight="1" outlineLevel="1" x14ac:dyDescent="0.25">
      <c r="A376" s="49" t="s">
        <v>612</v>
      </c>
      <c r="B376" s="60" t="s">
        <v>613</v>
      </c>
      <c r="C376" s="51" t="s">
        <v>24</v>
      </c>
      <c r="D376" s="96" t="s">
        <v>27</v>
      </c>
      <c r="E376" s="99" t="s">
        <v>27</v>
      </c>
      <c r="F376" s="96" t="e">
        <f t="shared" si="44"/>
        <v>#VALUE!</v>
      </c>
      <c r="G376" s="97">
        <f t="shared" si="45"/>
        <v>0</v>
      </c>
      <c r="H376" s="96"/>
      <c r="I376" s="48"/>
      <c r="J376" s="48"/>
      <c r="K376" s="48"/>
      <c r="L376" s="48"/>
      <c r="M376" s="48"/>
      <c r="N376" s="48"/>
      <c r="O376" s="48"/>
    </row>
    <row r="377" spans="1:15" ht="15.75" hidden="1" customHeight="1" outlineLevel="1" x14ac:dyDescent="0.25">
      <c r="A377" s="49" t="s">
        <v>614</v>
      </c>
      <c r="B377" s="59" t="s">
        <v>615</v>
      </c>
      <c r="C377" s="51" t="s">
        <v>24</v>
      </c>
      <c r="D377" s="101" t="s">
        <v>27</v>
      </c>
      <c r="E377" s="102" t="s">
        <v>27</v>
      </c>
      <c r="F377" s="101" t="e">
        <f t="shared" si="44"/>
        <v>#VALUE!</v>
      </c>
      <c r="G377" s="103">
        <f t="shared" si="45"/>
        <v>0</v>
      </c>
      <c r="H377" s="101"/>
      <c r="I377" s="48"/>
      <c r="J377" s="48"/>
      <c r="K377" s="48"/>
      <c r="L377" s="48"/>
      <c r="M377" s="48"/>
      <c r="N377" s="48"/>
      <c r="O377" s="48"/>
    </row>
    <row r="378" spans="1:15" ht="15.75" hidden="1" customHeight="1" outlineLevel="1" x14ac:dyDescent="0.25">
      <c r="A378" s="49" t="s">
        <v>616</v>
      </c>
      <c r="B378" s="59" t="s">
        <v>52</v>
      </c>
      <c r="C378" s="51" t="s">
        <v>24</v>
      </c>
      <c r="D378" s="101" t="s">
        <v>27</v>
      </c>
      <c r="E378" s="102" t="s">
        <v>27</v>
      </c>
      <c r="F378" s="101" t="e">
        <f t="shared" si="44"/>
        <v>#VALUE!</v>
      </c>
      <c r="G378" s="103">
        <f t="shared" si="45"/>
        <v>0</v>
      </c>
      <c r="H378" s="101"/>
      <c r="I378" s="48"/>
      <c r="J378" s="48"/>
      <c r="K378" s="48"/>
      <c r="L378" s="48"/>
      <c r="M378" s="48"/>
      <c r="N378" s="48"/>
      <c r="O378" s="48"/>
    </row>
    <row r="379" spans="1:15" ht="16.5" collapsed="1" thickBot="1" x14ac:dyDescent="0.3">
      <c r="A379" s="72" t="s">
        <v>617</v>
      </c>
      <c r="B379" s="104" t="s">
        <v>618</v>
      </c>
      <c r="C379" s="74" t="s">
        <v>619</v>
      </c>
      <c r="D379" s="105">
        <v>2408.6999999999998</v>
      </c>
      <c r="E379" s="105">
        <v>2353.1550000000002</v>
      </c>
      <c r="F379" s="105">
        <f t="shared" si="44"/>
        <v>-55.544999999999618</v>
      </c>
      <c r="G379" s="106">
        <f t="shared" si="45"/>
        <v>-2.3060156931124516E-2</v>
      </c>
      <c r="H379" s="105"/>
      <c r="I379" s="48"/>
      <c r="J379" s="48"/>
      <c r="K379" s="48"/>
      <c r="L379" s="48"/>
      <c r="M379" s="48"/>
      <c r="N379" s="48"/>
      <c r="O379" s="48"/>
    </row>
    <row r="380" spans="1:15" x14ac:dyDescent="0.25">
      <c r="A380" s="107" t="s">
        <v>620</v>
      </c>
      <c r="B380" s="108"/>
      <c r="C380" s="108"/>
      <c r="D380" s="108"/>
      <c r="E380" s="108"/>
      <c r="F380" s="108"/>
      <c r="G380" s="108"/>
      <c r="H380" s="108"/>
      <c r="I380" s="48"/>
      <c r="J380" s="48"/>
      <c r="K380" s="48"/>
      <c r="L380" s="48"/>
      <c r="M380" s="48"/>
      <c r="N380" s="48"/>
      <c r="O380" s="48"/>
    </row>
    <row r="381" spans="1:15" ht="15" customHeight="1" thickBot="1" x14ac:dyDescent="0.3">
      <c r="A381" s="107"/>
      <c r="B381" s="108"/>
      <c r="C381" s="108"/>
      <c r="D381" s="108"/>
      <c r="E381" s="108"/>
      <c r="F381" s="108"/>
      <c r="G381" s="108"/>
      <c r="H381" s="108"/>
      <c r="I381" s="48"/>
      <c r="J381" s="48"/>
      <c r="K381" s="48"/>
      <c r="L381" s="48"/>
      <c r="M381" s="48"/>
      <c r="N381" s="48"/>
      <c r="O381" s="48"/>
    </row>
    <row r="382" spans="1:15" ht="33" customHeight="1" x14ac:dyDescent="0.25">
      <c r="A382" s="109" t="s">
        <v>11</v>
      </c>
      <c r="B382" s="110" t="s">
        <v>12</v>
      </c>
      <c r="C382" s="111" t="s">
        <v>13</v>
      </c>
      <c r="D382" s="112" t="str">
        <f t="shared" ref="D382:H382" si="46">D19</f>
        <v xml:space="preserve"> 2024 г. </v>
      </c>
      <c r="E382" s="113"/>
      <c r="F382" s="114" t="str">
        <f t="shared" si="46"/>
        <v>Отклонения от плановых значений по итогам отчетного периода</v>
      </c>
      <c r="G382" s="113">
        <f t="shared" si="46"/>
        <v>0</v>
      </c>
      <c r="H382" s="115" t="str">
        <f t="shared" si="46"/>
        <v>Причины отклонений</v>
      </c>
      <c r="I382" s="48"/>
      <c r="J382" s="48"/>
      <c r="K382" s="48"/>
      <c r="L382" s="48"/>
      <c r="M382" s="48"/>
      <c r="N382" s="48"/>
      <c r="O382" s="48"/>
    </row>
    <row r="383" spans="1:15" ht="27" customHeight="1" x14ac:dyDescent="0.25">
      <c r="A383" s="116"/>
      <c r="B383" s="117"/>
      <c r="C383" s="118"/>
      <c r="D383" s="119" t="str">
        <f>D20</f>
        <v xml:space="preserve">План </v>
      </c>
      <c r="E383" s="119" t="str">
        <f t="shared" ref="E383:G383" si="47">E20</f>
        <v>Факт</v>
      </c>
      <c r="F383" s="119" t="str">
        <f t="shared" si="47"/>
        <v>в ед. измерений</v>
      </c>
      <c r="G383" s="119" t="str">
        <f t="shared" si="47"/>
        <v>в процентах, %</v>
      </c>
      <c r="H383" s="119"/>
      <c r="I383" s="48"/>
      <c r="J383" s="48"/>
      <c r="K383" s="48"/>
      <c r="L383" s="48"/>
      <c r="M383" s="48"/>
      <c r="N383" s="48"/>
      <c r="O383" s="48"/>
    </row>
    <row r="384" spans="1:15" ht="16.5" thickBot="1" x14ac:dyDescent="0.3">
      <c r="A384" s="120">
        <v>1</v>
      </c>
      <c r="B384" s="121">
        <v>2</v>
      </c>
      <c r="C384" s="39">
        <v>3</v>
      </c>
      <c r="D384" s="38">
        <v>8</v>
      </c>
      <c r="E384" s="38">
        <v>9</v>
      </c>
      <c r="F384" s="38">
        <v>11</v>
      </c>
      <c r="G384" s="38">
        <v>12</v>
      </c>
      <c r="H384" s="38"/>
      <c r="I384" s="48"/>
      <c r="J384" s="48"/>
      <c r="K384" s="48"/>
      <c r="L384" s="48"/>
      <c r="M384" s="48"/>
      <c r="N384" s="48"/>
      <c r="O384" s="48"/>
    </row>
    <row r="385" spans="1:15" ht="30.75" customHeight="1" x14ac:dyDescent="0.25">
      <c r="A385" s="122" t="s">
        <v>621</v>
      </c>
      <c r="B385" s="123"/>
      <c r="C385" s="78" t="s">
        <v>24</v>
      </c>
      <c r="D385" s="124">
        <f t="shared" ref="D385:E385" si="48">D386+D445</f>
        <v>6923.6404631962941</v>
      </c>
      <c r="E385" s="124">
        <f t="shared" si="48"/>
        <v>4638.5487522940002</v>
      </c>
      <c r="F385" s="124">
        <f t="shared" ref="F385:F448" si="49">E385-D385</f>
        <v>-2285.0917109022939</v>
      </c>
      <c r="G385" s="125">
        <f t="shared" ref="G385:G448" si="50">IFERROR(F385/D385,0)</f>
        <v>-0.33004193719316599</v>
      </c>
      <c r="H385" s="124"/>
      <c r="I385" s="48"/>
      <c r="J385" s="48"/>
      <c r="K385" s="48"/>
      <c r="L385" s="48"/>
      <c r="M385" s="48"/>
      <c r="N385" s="48"/>
      <c r="O385" s="48"/>
    </row>
    <row r="386" spans="1:15" x14ac:dyDescent="0.25">
      <c r="A386" s="49" t="s">
        <v>22</v>
      </c>
      <c r="B386" s="126" t="s">
        <v>622</v>
      </c>
      <c r="C386" s="51" t="s">
        <v>24</v>
      </c>
      <c r="D386" s="127">
        <f t="shared" ref="D386:E386" si="51">D387+D411+D439+D440</f>
        <v>5358.3856403019454</v>
      </c>
      <c r="E386" s="127">
        <f t="shared" si="51"/>
        <v>4638.5487522940002</v>
      </c>
      <c r="F386" s="127">
        <f t="shared" si="49"/>
        <v>-719.83688800794516</v>
      </c>
      <c r="G386" s="128">
        <f t="shared" si="50"/>
        <v>-0.13433838777743931</v>
      </c>
      <c r="H386" s="127"/>
      <c r="I386" s="48"/>
      <c r="J386" s="48"/>
      <c r="K386" s="48"/>
      <c r="L386" s="48"/>
      <c r="M386" s="48"/>
      <c r="N386" s="48"/>
      <c r="O386" s="48"/>
    </row>
    <row r="387" spans="1:15" x14ac:dyDescent="0.25">
      <c r="A387" s="49" t="s">
        <v>25</v>
      </c>
      <c r="B387" s="60" t="s">
        <v>623</v>
      </c>
      <c r="C387" s="51" t="s">
        <v>24</v>
      </c>
      <c r="D387" s="127">
        <f t="shared" ref="D387:E387" si="52">D388+D410</f>
        <v>2608.0866432647695</v>
      </c>
      <c r="E387" s="127">
        <f t="shared" si="52"/>
        <v>2446.7906971723332</v>
      </c>
      <c r="F387" s="127">
        <f t="shared" si="49"/>
        <v>-161.29594609243622</v>
      </c>
      <c r="G387" s="128">
        <f t="shared" si="50"/>
        <v>-6.184455049028894E-2</v>
      </c>
      <c r="H387" s="127"/>
      <c r="I387" s="48"/>
      <c r="J387" s="48"/>
      <c r="K387" s="48"/>
      <c r="L387" s="48"/>
      <c r="M387" s="48"/>
      <c r="N387" s="48"/>
      <c r="O387" s="48"/>
    </row>
    <row r="388" spans="1:15" ht="31.5" x14ac:dyDescent="0.25">
      <c r="A388" s="49" t="s">
        <v>28</v>
      </c>
      <c r="B388" s="59" t="s">
        <v>624</v>
      </c>
      <c r="C388" s="51" t="s">
        <v>24</v>
      </c>
      <c r="D388" s="127">
        <f t="shared" ref="D388" si="53">D394+D396+D401</f>
        <v>2608.0866432647695</v>
      </c>
      <c r="E388" s="127">
        <f>E394+E396+E401</f>
        <v>2446.7906971723332</v>
      </c>
      <c r="F388" s="127">
        <f t="shared" si="49"/>
        <v>-161.29594609243622</v>
      </c>
      <c r="G388" s="128">
        <f t="shared" si="50"/>
        <v>-6.184455049028894E-2</v>
      </c>
      <c r="H388" s="127"/>
      <c r="I388" s="48"/>
      <c r="J388" s="48"/>
      <c r="K388" s="48"/>
      <c r="L388" s="48"/>
      <c r="M388" s="48"/>
      <c r="N388" s="48"/>
      <c r="O388" s="48"/>
    </row>
    <row r="389" spans="1:15" ht="15.75" hidden="1" customHeight="1" outlineLevel="1" x14ac:dyDescent="0.25">
      <c r="A389" s="49" t="s">
        <v>625</v>
      </c>
      <c r="B389" s="61" t="s">
        <v>626</v>
      </c>
      <c r="C389" s="51" t="s">
        <v>24</v>
      </c>
      <c r="D389" s="127" t="s">
        <v>27</v>
      </c>
      <c r="E389" s="127" t="s">
        <v>27</v>
      </c>
      <c r="F389" s="127" t="e">
        <f t="shared" si="49"/>
        <v>#VALUE!</v>
      </c>
      <c r="G389" s="128">
        <f t="shared" si="50"/>
        <v>0</v>
      </c>
      <c r="H389" s="127"/>
      <c r="I389" s="48"/>
      <c r="J389" s="48"/>
      <c r="K389" s="48"/>
      <c r="L389" s="48"/>
      <c r="M389" s="48"/>
      <c r="N389" s="48"/>
      <c r="O389" s="48"/>
    </row>
    <row r="390" spans="1:15" ht="31.5" hidden="1" customHeight="1" outlineLevel="1" x14ac:dyDescent="0.25">
      <c r="A390" s="49" t="s">
        <v>627</v>
      </c>
      <c r="B390" s="62" t="s">
        <v>29</v>
      </c>
      <c r="C390" s="51" t="s">
        <v>24</v>
      </c>
      <c r="D390" s="127" t="s">
        <v>27</v>
      </c>
      <c r="E390" s="127" t="s">
        <v>27</v>
      </c>
      <c r="F390" s="127" t="e">
        <f t="shared" si="49"/>
        <v>#VALUE!</v>
      </c>
      <c r="G390" s="128">
        <f t="shared" si="50"/>
        <v>0</v>
      </c>
      <c r="H390" s="127"/>
      <c r="I390" s="48"/>
      <c r="J390" s="48"/>
      <c r="K390" s="48"/>
      <c r="L390" s="48"/>
      <c r="M390" s="48"/>
      <c r="N390" s="48"/>
      <c r="O390" s="48"/>
    </row>
    <row r="391" spans="1:15" ht="31.5" hidden="1" customHeight="1" outlineLevel="1" x14ac:dyDescent="0.25">
      <c r="A391" s="49" t="s">
        <v>628</v>
      </c>
      <c r="B391" s="62" t="s">
        <v>31</v>
      </c>
      <c r="C391" s="51" t="s">
        <v>24</v>
      </c>
      <c r="D391" s="127" t="s">
        <v>27</v>
      </c>
      <c r="E391" s="127" t="s">
        <v>27</v>
      </c>
      <c r="F391" s="127" t="e">
        <f t="shared" si="49"/>
        <v>#VALUE!</v>
      </c>
      <c r="G391" s="128">
        <f t="shared" si="50"/>
        <v>0</v>
      </c>
      <c r="H391" s="127"/>
      <c r="I391" s="48"/>
      <c r="J391" s="48"/>
      <c r="K391" s="48"/>
      <c r="L391" s="48"/>
      <c r="M391" s="48"/>
      <c r="N391" s="48"/>
      <c r="O391" s="48"/>
    </row>
    <row r="392" spans="1:15" ht="31.5" hidden="1" customHeight="1" outlineLevel="1" x14ac:dyDescent="0.25">
      <c r="A392" s="49" t="s">
        <v>629</v>
      </c>
      <c r="B392" s="62" t="s">
        <v>33</v>
      </c>
      <c r="C392" s="51" t="s">
        <v>24</v>
      </c>
      <c r="D392" s="127" t="s">
        <v>27</v>
      </c>
      <c r="E392" s="127" t="s">
        <v>27</v>
      </c>
      <c r="F392" s="127" t="e">
        <f t="shared" si="49"/>
        <v>#VALUE!</v>
      </c>
      <c r="G392" s="128">
        <f t="shared" si="50"/>
        <v>0</v>
      </c>
      <c r="H392" s="127"/>
      <c r="I392" s="48"/>
      <c r="J392" s="48"/>
      <c r="K392" s="48"/>
      <c r="L392" s="48"/>
      <c r="M392" s="48"/>
      <c r="N392" s="48"/>
      <c r="O392" s="48"/>
    </row>
    <row r="393" spans="1:15" ht="15.75" hidden="1" customHeight="1" outlineLevel="1" x14ac:dyDescent="0.25">
      <c r="A393" s="49" t="s">
        <v>630</v>
      </c>
      <c r="B393" s="61" t="s">
        <v>631</v>
      </c>
      <c r="C393" s="51" t="s">
        <v>24</v>
      </c>
      <c r="D393" s="127" t="s">
        <v>27</v>
      </c>
      <c r="E393" s="127" t="s">
        <v>27</v>
      </c>
      <c r="F393" s="127" t="e">
        <f t="shared" si="49"/>
        <v>#VALUE!</v>
      </c>
      <c r="G393" s="128">
        <f t="shared" si="50"/>
        <v>0</v>
      </c>
      <c r="H393" s="127"/>
      <c r="I393" s="48"/>
      <c r="J393" s="48"/>
      <c r="K393" s="48"/>
      <c r="L393" s="48"/>
      <c r="M393" s="48"/>
      <c r="N393" s="48"/>
      <c r="O393" s="48"/>
    </row>
    <row r="394" spans="1:15" collapsed="1" x14ac:dyDescent="0.25">
      <c r="A394" s="49" t="s">
        <v>632</v>
      </c>
      <c r="B394" s="61" t="s">
        <v>633</v>
      </c>
      <c r="C394" s="51" t="s">
        <v>24</v>
      </c>
      <c r="D394" s="127">
        <v>0</v>
      </c>
      <c r="E394" s="127">
        <v>0</v>
      </c>
      <c r="F394" s="127">
        <f t="shared" si="49"/>
        <v>0</v>
      </c>
      <c r="G394" s="128">
        <f t="shared" si="50"/>
        <v>0</v>
      </c>
      <c r="H394" s="127"/>
      <c r="I394" s="48"/>
      <c r="J394" s="48"/>
      <c r="K394" s="48"/>
      <c r="L394" s="48"/>
      <c r="M394" s="48"/>
      <c r="N394" s="48"/>
      <c r="O394" s="48"/>
    </row>
    <row r="395" spans="1:15" ht="15.75" hidden="1" customHeight="1" outlineLevel="1" x14ac:dyDescent="0.25">
      <c r="A395" s="49" t="s">
        <v>634</v>
      </c>
      <c r="B395" s="61" t="s">
        <v>635</v>
      </c>
      <c r="C395" s="51" t="s">
        <v>24</v>
      </c>
      <c r="D395" s="127" t="s">
        <v>27</v>
      </c>
      <c r="E395" s="127" t="s">
        <v>27</v>
      </c>
      <c r="F395" s="127" t="e">
        <f t="shared" si="49"/>
        <v>#VALUE!</v>
      </c>
      <c r="G395" s="128">
        <f t="shared" si="50"/>
        <v>0</v>
      </c>
      <c r="H395" s="127"/>
      <c r="I395" s="48"/>
      <c r="J395" s="48"/>
      <c r="K395" s="48"/>
      <c r="L395" s="48"/>
      <c r="M395" s="48"/>
      <c r="N395" s="48"/>
      <c r="O395" s="48"/>
    </row>
    <row r="396" spans="1:15" collapsed="1" x14ac:dyDescent="0.25">
      <c r="A396" s="49" t="s">
        <v>636</v>
      </c>
      <c r="B396" s="61" t="s">
        <v>637</v>
      </c>
      <c r="C396" s="51" t="s">
        <v>24</v>
      </c>
      <c r="D396" s="127">
        <f t="shared" ref="D396" si="54">D397+D399</f>
        <v>2608.0866432647695</v>
      </c>
      <c r="E396" s="127">
        <v>2407.3937657890001</v>
      </c>
      <c r="F396" s="127">
        <f t="shared" si="49"/>
        <v>-200.69287747576936</v>
      </c>
      <c r="G396" s="128">
        <f t="shared" si="50"/>
        <v>-7.695023399396908E-2</v>
      </c>
      <c r="H396" s="127"/>
      <c r="I396" s="48"/>
      <c r="J396" s="48"/>
      <c r="K396" s="48"/>
      <c r="L396" s="48"/>
      <c r="M396" s="48"/>
      <c r="N396" s="48"/>
      <c r="O396" s="48"/>
    </row>
    <row r="397" spans="1:15" ht="31.5" x14ac:dyDescent="0.25">
      <c r="A397" s="49" t="s">
        <v>638</v>
      </c>
      <c r="B397" s="62" t="s">
        <v>639</v>
      </c>
      <c r="C397" s="51" t="s">
        <v>24</v>
      </c>
      <c r="D397" s="127">
        <v>0</v>
      </c>
      <c r="E397" s="127">
        <v>0</v>
      </c>
      <c r="F397" s="127">
        <f t="shared" si="49"/>
        <v>0</v>
      </c>
      <c r="G397" s="128">
        <f t="shared" si="50"/>
        <v>0</v>
      </c>
      <c r="H397" s="127"/>
      <c r="I397" s="48"/>
      <c r="J397" s="48"/>
      <c r="K397" s="48"/>
      <c r="L397" s="48"/>
      <c r="M397" s="48"/>
      <c r="N397" s="48"/>
      <c r="O397" s="48"/>
    </row>
    <row r="398" spans="1:15" x14ac:dyDescent="0.25">
      <c r="A398" s="49" t="s">
        <v>640</v>
      </c>
      <c r="B398" s="62" t="s">
        <v>641</v>
      </c>
      <c r="C398" s="51" t="s">
        <v>24</v>
      </c>
      <c r="D398" s="127">
        <v>0</v>
      </c>
      <c r="E398" s="127">
        <v>0</v>
      </c>
      <c r="F398" s="127">
        <f t="shared" si="49"/>
        <v>0</v>
      </c>
      <c r="G398" s="128">
        <f t="shared" si="50"/>
        <v>0</v>
      </c>
      <c r="H398" s="127"/>
      <c r="I398" s="48"/>
      <c r="J398" s="48"/>
      <c r="K398" s="48"/>
      <c r="L398" s="48"/>
      <c r="M398" s="48"/>
      <c r="N398" s="48"/>
      <c r="O398" s="48"/>
    </row>
    <row r="399" spans="1:15" x14ac:dyDescent="0.25">
      <c r="A399" s="49" t="s">
        <v>642</v>
      </c>
      <c r="B399" s="62" t="s">
        <v>643</v>
      </c>
      <c r="C399" s="51" t="s">
        <v>24</v>
      </c>
      <c r="D399" s="127">
        <f t="shared" ref="D399:E399" si="55">D400</f>
        <v>2608.0866432647695</v>
      </c>
      <c r="E399" s="127">
        <f t="shared" si="55"/>
        <v>2407.3937657890001</v>
      </c>
      <c r="F399" s="127">
        <f t="shared" si="49"/>
        <v>-200.69287747576936</v>
      </c>
      <c r="G399" s="128">
        <f t="shared" si="50"/>
        <v>-7.695023399396908E-2</v>
      </c>
      <c r="H399" s="127"/>
      <c r="I399" s="48"/>
      <c r="J399" s="48"/>
      <c r="K399" s="48"/>
      <c r="L399" s="48"/>
      <c r="M399" s="48"/>
      <c r="N399" s="48"/>
      <c r="O399" s="48"/>
    </row>
    <row r="400" spans="1:15" x14ac:dyDescent="0.25">
      <c r="A400" s="49" t="s">
        <v>644</v>
      </c>
      <c r="B400" s="62" t="s">
        <v>641</v>
      </c>
      <c r="C400" s="51" t="s">
        <v>24</v>
      </c>
      <c r="D400" s="127">
        <v>2608.0866432647695</v>
      </c>
      <c r="E400" s="127">
        <v>2407.3937657890001</v>
      </c>
      <c r="F400" s="127">
        <f t="shared" si="49"/>
        <v>-200.69287747576936</v>
      </c>
      <c r="G400" s="128">
        <f t="shared" si="50"/>
        <v>-7.695023399396908E-2</v>
      </c>
      <c r="H400" s="127"/>
      <c r="I400" s="48"/>
      <c r="J400" s="48"/>
      <c r="K400" s="48"/>
      <c r="L400" s="48"/>
      <c r="M400" s="48"/>
      <c r="N400" s="48"/>
      <c r="O400" s="48"/>
    </row>
    <row r="401" spans="1:15" x14ac:dyDescent="0.25">
      <c r="A401" s="49" t="s">
        <v>645</v>
      </c>
      <c r="B401" s="61" t="s">
        <v>646</v>
      </c>
      <c r="C401" s="51" t="s">
        <v>24</v>
      </c>
      <c r="D401" s="127">
        <v>0</v>
      </c>
      <c r="E401" s="127">
        <v>39.396931383333332</v>
      </c>
      <c r="F401" s="127">
        <f t="shared" si="49"/>
        <v>39.396931383333332</v>
      </c>
      <c r="G401" s="128">
        <f t="shared" si="50"/>
        <v>0</v>
      </c>
      <c r="H401" s="127"/>
      <c r="I401" s="48"/>
      <c r="J401" s="48"/>
      <c r="K401" s="48"/>
      <c r="L401" s="48"/>
      <c r="M401" s="48"/>
      <c r="N401" s="48"/>
      <c r="O401" s="48"/>
    </row>
    <row r="402" spans="1:15" ht="15.75" hidden="1" customHeight="1" outlineLevel="1" x14ac:dyDescent="0.25">
      <c r="A402" s="49" t="s">
        <v>647</v>
      </c>
      <c r="B402" s="61" t="s">
        <v>452</v>
      </c>
      <c r="C402" s="51" t="s">
        <v>24</v>
      </c>
      <c r="D402" s="127" t="s">
        <v>27</v>
      </c>
      <c r="E402" s="127" t="s">
        <v>27</v>
      </c>
      <c r="F402" s="127" t="e">
        <f t="shared" si="49"/>
        <v>#VALUE!</v>
      </c>
      <c r="G402" s="128">
        <f t="shared" si="50"/>
        <v>0</v>
      </c>
      <c r="H402" s="127"/>
      <c r="I402" s="48"/>
      <c r="J402" s="48"/>
      <c r="K402" s="48"/>
      <c r="L402" s="48"/>
      <c r="M402" s="48"/>
      <c r="N402" s="48"/>
      <c r="O402" s="48"/>
    </row>
    <row r="403" spans="1:15" ht="31.5" hidden="1" customHeight="1" outlineLevel="1" x14ac:dyDescent="0.25">
      <c r="A403" s="49" t="s">
        <v>648</v>
      </c>
      <c r="B403" s="61" t="s">
        <v>649</v>
      </c>
      <c r="C403" s="51" t="s">
        <v>24</v>
      </c>
      <c r="D403" s="127" t="s">
        <v>27</v>
      </c>
      <c r="E403" s="127" t="s">
        <v>27</v>
      </c>
      <c r="F403" s="127" t="e">
        <f t="shared" si="49"/>
        <v>#VALUE!</v>
      </c>
      <c r="G403" s="128">
        <f t="shared" si="50"/>
        <v>0</v>
      </c>
      <c r="H403" s="127"/>
      <c r="I403" s="48"/>
      <c r="J403" s="48"/>
      <c r="K403" s="48"/>
      <c r="L403" s="48"/>
      <c r="M403" s="48"/>
      <c r="N403" s="48"/>
      <c r="O403" s="48"/>
    </row>
    <row r="404" spans="1:15" ht="18" hidden="1" customHeight="1" outlineLevel="1" x14ac:dyDescent="0.25">
      <c r="A404" s="49" t="s">
        <v>650</v>
      </c>
      <c r="B404" s="62" t="s">
        <v>50</v>
      </c>
      <c r="C404" s="51" t="s">
        <v>24</v>
      </c>
      <c r="D404" s="127" t="s">
        <v>27</v>
      </c>
      <c r="E404" s="127" t="s">
        <v>27</v>
      </c>
      <c r="F404" s="127" t="e">
        <f t="shared" si="49"/>
        <v>#VALUE!</v>
      </c>
      <c r="G404" s="128">
        <f t="shared" si="50"/>
        <v>0</v>
      </c>
      <c r="H404" s="127"/>
      <c r="I404" s="48"/>
      <c r="J404" s="48"/>
      <c r="K404" s="48"/>
      <c r="L404" s="48"/>
      <c r="M404" s="48"/>
      <c r="N404" s="48"/>
      <c r="O404" s="48"/>
    </row>
    <row r="405" spans="1:15" ht="18" hidden="1" customHeight="1" outlineLevel="1" x14ac:dyDescent="0.25">
      <c r="A405" s="49" t="s">
        <v>651</v>
      </c>
      <c r="B405" s="129" t="s">
        <v>52</v>
      </c>
      <c r="C405" s="51" t="s">
        <v>24</v>
      </c>
      <c r="D405" s="127" t="s">
        <v>27</v>
      </c>
      <c r="E405" s="127" t="s">
        <v>27</v>
      </c>
      <c r="F405" s="127" t="e">
        <f t="shared" si="49"/>
        <v>#VALUE!</v>
      </c>
      <c r="G405" s="128">
        <f t="shared" si="50"/>
        <v>0</v>
      </c>
      <c r="H405" s="127"/>
      <c r="I405" s="48"/>
      <c r="J405" s="48"/>
      <c r="K405" s="48"/>
      <c r="L405" s="48"/>
      <c r="M405" s="48"/>
      <c r="N405" s="48"/>
      <c r="O405" s="48"/>
    </row>
    <row r="406" spans="1:15" ht="31.5" hidden="1" customHeight="1" outlineLevel="1" x14ac:dyDescent="0.25">
      <c r="A406" s="49" t="s">
        <v>30</v>
      </c>
      <c r="B406" s="59" t="s">
        <v>652</v>
      </c>
      <c r="C406" s="51" t="s">
        <v>24</v>
      </c>
      <c r="D406" s="127" t="s">
        <v>27</v>
      </c>
      <c r="E406" s="127" t="s">
        <v>27</v>
      </c>
      <c r="F406" s="127" t="e">
        <f t="shared" si="49"/>
        <v>#VALUE!</v>
      </c>
      <c r="G406" s="128">
        <f t="shared" si="50"/>
        <v>0</v>
      </c>
      <c r="H406" s="127"/>
      <c r="I406" s="48"/>
      <c r="J406" s="48"/>
      <c r="K406" s="48"/>
      <c r="L406" s="48"/>
      <c r="M406" s="48"/>
      <c r="N406" s="48"/>
      <c r="O406" s="48"/>
    </row>
    <row r="407" spans="1:15" ht="31.5" hidden="1" customHeight="1" outlineLevel="1" x14ac:dyDescent="0.25">
      <c r="A407" s="49" t="s">
        <v>653</v>
      </c>
      <c r="B407" s="61" t="s">
        <v>29</v>
      </c>
      <c r="C407" s="51" t="s">
        <v>24</v>
      </c>
      <c r="D407" s="127" t="s">
        <v>27</v>
      </c>
      <c r="E407" s="127" t="s">
        <v>27</v>
      </c>
      <c r="F407" s="127" t="e">
        <f t="shared" si="49"/>
        <v>#VALUE!</v>
      </c>
      <c r="G407" s="128">
        <f t="shared" si="50"/>
        <v>0</v>
      </c>
      <c r="H407" s="127"/>
      <c r="I407" s="48"/>
      <c r="J407" s="48"/>
      <c r="K407" s="48"/>
      <c r="L407" s="48"/>
      <c r="M407" s="48"/>
      <c r="N407" s="48"/>
      <c r="O407" s="48"/>
    </row>
    <row r="408" spans="1:15" ht="31.5" hidden="1" customHeight="1" outlineLevel="1" x14ac:dyDescent="0.25">
      <c r="A408" s="49" t="s">
        <v>654</v>
      </c>
      <c r="B408" s="61" t="s">
        <v>31</v>
      </c>
      <c r="C408" s="51" t="s">
        <v>24</v>
      </c>
      <c r="D408" s="127" t="s">
        <v>27</v>
      </c>
      <c r="E408" s="127" t="s">
        <v>27</v>
      </c>
      <c r="F408" s="127" t="e">
        <f t="shared" si="49"/>
        <v>#VALUE!</v>
      </c>
      <c r="G408" s="128">
        <f t="shared" si="50"/>
        <v>0</v>
      </c>
      <c r="H408" s="127"/>
      <c r="I408" s="48"/>
      <c r="J408" s="48"/>
      <c r="K408" s="48"/>
      <c r="L408" s="48"/>
      <c r="M408" s="48"/>
      <c r="N408" s="48"/>
      <c r="O408" s="48"/>
    </row>
    <row r="409" spans="1:15" ht="31.5" hidden="1" customHeight="1" outlineLevel="1" x14ac:dyDescent="0.25">
      <c r="A409" s="49" t="s">
        <v>655</v>
      </c>
      <c r="B409" s="61" t="s">
        <v>33</v>
      </c>
      <c r="C409" s="51" t="s">
        <v>24</v>
      </c>
      <c r="D409" s="127" t="s">
        <v>27</v>
      </c>
      <c r="E409" s="127" t="s">
        <v>27</v>
      </c>
      <c r="F409" s="127" t="e">
        <f t="shared" si="49"/>
        <v>#VALUE!</v>
      </c>
      <c r="G409" s="128">
        <f t="shared" si="50"/>
        <v>0</v>
      </c>
      <c r="H409" s="127"/>
      <c r="I409" s="48"/>
      <c r="J409" s="48"/>
      <c r="K409" s="48"/>
      <c r="L409" s="48"/>
      <c r="M409" s="48"/>
      <c r="N409" s="48"/>
      <c r="O409" s="48"/>
    </row>
    <row r="410" spans="1:15" collapsed="1" x14ac:dyDescent="0.25">
      <c r="A410" s="49" t="s">
        <v>32</v>
      </c>
      <c r="B410" s="59" t="s">
        <v>656</v>
      </c>
      <c r="C410" s="51" t="s">
        <v>24</v>
      </c>
      <c r="D410" s="127">
        <v>0</v>
      </c>
      <c r="E410" s="127">
        <v>0</v>
      </c>
      <c r="F410" s="127">
        <f t="shared" si="49"/>
        <v>0</v>
      </c>
      <c r="G410" s="128">
        <f t="shared" si="50"/>
        <v>0</v>
      </c>
      <c r="H410" s="127"/>
      <c r="I410" s="48"/>
      <c r="J410" s="48"/>
      <c r="K410" s="48"/>
      <c r="L410" s="48"/>
      <c r="M410" s="48"/>
      <c r="N410" s="48"/>
      <c r="O410" s="48"/>
    </row>
    <row r="411" spans="1:15" x14ac:dyDescent="0.25">
      <c r="A411" s="49" t="s">
        <v>34</v>
      </c>
      <c r="B411" s="60" t="s">
        <v>657</v>
      </c>
      <c r="C411" s="51" t="s">
        <v>24</v>
      </c>
      <c r="D411" s="127">
        <f t="shared" ref="D411:E411" si="56">D412+D425+D426</f>
        <v>168.97938393035162</v>
      </c>
      <c r="E411" s="127">
        <f t="shared" si="56"/>
        <v>170.67717430038584</v>
      </c>
      <c r="F411" s="127">
        <f t="shared" si="49"/>
        <v>1.6977903700342267</v>
      </c>
      <c r="G411" s="128">
        <f t="shared" si="50"/>
        <v>1.0047322522693103E-2</v>
      </c>
      <c r="H411" s="127"/>
      <c r="I411" s="48"/>
      <c r="J411" s="48"/>
      <c r="K411" s="48"/>
      <c r="L411" s="48"/>
      <c r="M411" s="48"/>
      <c r="N411" s="48"/>
      <c r="O411" s="48"/>
    </row>
    <row r="412" spans="1:15" x14ac:dyDescent="0.25">
      <c r="A412" s="49" t="s">
        <v>658</v>
      </c>
      <c r="B412" s="59" t="s">
        <v>659</v>
      </c>
      <c r="C412" s="51" t="s">
        <v>24</v>
      </c>
      <c r="D412" s="127">
        <f t="shared" ref="D412:E412" si="57">D418+D420</f>
        <v>168.97938393035162</v>
      </c>
      <c r="E412" s="127">
        <f t="shared" si="57"/>
        <v>170.67717430038584</v>
      </c>
      <c r="F412" s="127">
        <f t="shared" si="49"/>
        <v>1.6977903700342267</v>
      </c>
      <c r="G412" s="128">
        <f t="shared" si="50"/>
        <v>1.0047322522693103E-2</v>
      </c>
      <c r="H412" s="127"/>
      <c r="I412" s="48"/>
      <c r="J412" s="48"/>
      <c r="K412" s="48"/>
      <c r="L412" s="48"/>
      <c r="M412" s="48"/>
      <c r="N412" s="48"/>
      <c r="O412" s="48"/>
    </row>
    <row r="413" spans="1:15" ht="15.75" hidden="1" customHeight="1" outlineLevel="1" x14ac:dyDescent="0.25">
      <c r="A413" s="49" t="s">
        <v>660</v>
      </c>
      <c r="B413" s="61" t="s">
        <v>661</v>
      </c>
      <c r="C413" s="51" t="s">
        <v>24</v>
      </c>
      <c r="D413" s="127" t="s">
        <v>27</v>
      </c>
      <c r="E413" s="127" t="s">
        <v>27</v>
      </c>
      <c r="F413" s="127" t="e">
        <f t="shared" si="49"/>
        <v>#VALUE!</v>
      </c>
      <c r="G413" s="128">
        <f t="shared" si="50"/>
        <v>0</v>
      </c>
      <c r="H413" s="127"/>
      <c r="I413" s="48"/>
      <c r="J413" s="48"/>
      <c r="K413" s="48"/>
      <c r="L413" s="48"/>
      <c r="M413" s="48"/>
      <c r="N413" s="48"/>
      <c r="O413" s="48"/>
    </row>
    <row r="414" spans="1:15" ht="31.5" hidden="1" customHeight="1" outlineLevel="1" x14ac:dyDescent="0.25">
      <c r="A414" s="49" t="s">
        <v>662</v>
      </c>
      <c r="B414" s="61" t="s">
        <v>29</v>
      </c>
      <c r="C414" s="51" t="s">
        <v>24</v>
      </c>
      <c r="D414" s="127" t="s">
        <v>27</v>
      </c>
      <c r="E414" s="127" t="s">
        <v>27</v>
      </c>
      <c r="F414" s="127" t="e">
        <f t="shared" si="49"/>
        <v>#VALUE!</v>
      </c>
      <c r="G414" s="128">
        <f t="shared" si="50"/>
        <v>0</v>
      </c>
      <c r="H414" s="127"/>
      <c r="I414" s="48"/>
      <c r="J414" s="48"/>
      <c r="K414" s="48"/>
      <c r="L414" s="48"/>
      <c r="M414" s="48"/>
      <c r="N414" s="48"/>
      <c r="O414" s="48"/>
    </row>
    <row r="415" spans="1:15" ht="31.5" hidden="1" customHeight="1" outlineLevel="1" x14ac:dyDescent="0.25">
      <c r="A415" s="49" t="s">
        <v>663</v>
      </c>
      <c r="B415" s="61" t="s">
        <v>31</v>
      </c>
      <c r="C415" s="51" t="s">
        <v>24</v>
      </c>
      <c r="D415" s="127" t="s">
        <v>27</v>
      </c>
      <c r="E415" s="127" t="s">
        <v>27</v>
      </c>
      <c r="F415" s="127" t="e">
        <f t="shared" si="49"/>
        <v>#VALUE!</v>
      </c>
      <c r="G415" s="128">
        <f t="shared" si="50"/>
        <v>0</v>
      </c>
      <c r="H415" s="127"/>
      <c r="I415" s="48"/>
      <c r="J415" s="48"/>
      <c r="K415" s="48"/>
      <c r="L415" s="48"/>
      <c r="M415" s="48"/>
      <c r="N415" s="48"/>
      <c r="O415" s="48"/>
    </row>
    <row r="416" spans="1:15" ht="31.5" hidden="1" customHeight="1" outlineLevel="1" x14ac:dyDescent="0.25">
      <c r="A416" s="49" t="s">
        <v>664</v>
      </c>
      <c r="B416" s="61" t="s">
        <v>33</v>
      </c>
      <c r="C416" s="51" t="s">
        <v>24</v>
      </c>
      <c r="D416" s="127" t="s">
        <v>27</v>
      </c>
      <c r="E416" s="127" t="s">
        <v>27</v>
      </c>
      <c r="F416" s="127" t="e">
        <f t="shared" si="49"/>
        <v>#VALUE!</v>
      </c>
      <c r="G416" s="128">
        <f t="shared" si="50"/>
        <v>0</v>
      </c>
      <c r="H416" s="127"/>
      <c r="I416" s="48"/>
      <c r="J416" s="48"/>
      <c r="K416" s="48"/>
      <c r="L416" s="48"/>
      <c r="M416" s="48"/>
      <c r="N416" s="48"/>
      <c r="O416" s="48"/>
    </row>
    <row r="417" spans="1:15" ht="15.75" hidden="1" customHeight="1" outlineLevel="1" x14ac:dyDescent="0.25">
      <c r="A417" s="49" t="s">
        <v>665</v>
      </c>
      <c r="B417" s="61" t="s">
        <v>438</v>
      </c>
      <c r="C417" s="51" t="s">
        <v>24</v>
      </c>
      <c r="D417" s="127" t="s">
        <v>27</v>
      </c>
      <c r="E417" s="127" t="s">
        <v>27</v>
      </c>
      <c r="F417" s="127" t="e">
        <f t="shared" si="49"/>
        <v>#VALUE!</v>
      </c>
      <c r="G417" s="128">
        <f t="shared" si="50"/>
        <v>0</v>
      </c>
      <c r="H417" s="127"/>
      <c r="I417" s="48"/>
      <c r="J417" s="48"/>
      <c r="K417" s="48"/>
      <c r="L417" s="48"/>
      <c r="M417" s="48"/>
      <c r="N417" s="48"/>
      <c r="O417" s="48"/>
    </row>
    <row r="418" spans="1:15" collapsed="1" x14ac:dyDescent="0.25">
      <c r="A418" s="49" t="s">
        <v>666</v>
      </c>
      <c r="B418" s="61" t="s">
        <v>441</v>
      </c>
      <c r="C418" s="51" t="s">
        <v>24</v>
      </c>
      <c r="D418" s="127">
        <v>168.97938393035162</v>
      </c>
      <c r="E418" s="127">
        <v>170.67717430038584</v>
      </c>
      <c r="F418" s="127">
        <f t="shared" si="49"/>
        <v>1.6977903700342267</v>
      </c>
      <c r="G418" s="128">
        <f t="shared" si="50"/>
        <v>1.0047322522693103E-2</v>
      </c>
      <c r="H418" s="127"/>
      <c r="I418" s="48"/>
      <c r="J418" s="48"/>
      <c r="K418" s="48"/>
      <c r="L418" s="48"/>
      <c r="M418" s="48"/>
      <c r="N418" s="48"/>
      <c r="O418" s="48"/>
    </row>
    <row r="419" spans="1:15" ht="15.75" hidden="1" customHeight="1" outlineLevel="1" x14ac:dyDescent="0.25">
      <c r="A419" s="49" t="s">
        <v>667</v>
      </c>
      <c r="B419" s="61" t="s">
        <v>444</v>
      </c>
      <c r="C419" s="51" t="s">
        <v>24</v>
      </c>
      <c r="D419" s="127" t="s">
        <v>27</v>
      </c>
      <c r="E419" s="127" t="s">
        <v>27</v>
      </c>
      <c r="F419" s="127" t="e">
        <f t="shared" si="49"/>
        <v>#VALUE!</v>
      </c>
      <c r="G419" s="128">
        <f t="shared" si="50"/>
        <v>0</v>
      </c>
      <c r="H419" s="127"/>
      <c r="I419" s="48"/>
      <c r="J419" s="48"/>
      <c r="K419" s="48"/>
      <c r="L419" s="48"/>
      <c r="M419" s="48"/>
      <c r="N419" s="48"/>
      <c r="O419" s="48"/>
    </row>
    <row r="420" spans="1:15" collapsed="1" x14ac:dyDescent="0.25">
      <c r="A420" s="49" t="s">
        <v>668</v>
      </c>
      <c r="B420" s="61" t="s">
        <v>450</v>
      </c>
      <c r="C420" s="51" t="s">
        <v>24</v>
      </c>
      <c r="D420" s="127">
        <v>0</v>
      </c>
      <c r="E420" s="127">
        <v>0</v>
      </c>
      <c r="F420" s="127">
        <f t="shared" si="49"/>
        <v>0</v>
      </c>
      <c r="G420" s="128">
        <f t="shared" si="50"/>
        <v>0</v>
      </c>
      <c r="H420" s="127"/>
      <c r="I420" s="48"/>
      <c r="J420" s="48"/>
      <c r="K420" s="48"/>
      <c r="L420" s="48"/>
      <c r="M420" s="48"/>
      <c r="N420" s="48"/>
      <c r="O420" s="48"/>
    </row>
    <row r="421" spans="1:15" ht="15.75" hidden="1" customHeight="1" outlineLevel="1" x14ac:dyDescent="0.25">
      <c r="A421" s="49" t="s">
        <v>669</v>
      </c>
      <c r="B421" s="61" t="s">
        <v>452</v>
      </c>
      <c r="C421" s="51" t="s">
        <v>24</v>
      </c>
      <c r="D421" s="127" t="s">
        <v>27</v>
      </c>
      <c r="E421" s="127" t="s">
        <v>27</v>
      </c>
      <c r="F421" s="127" t="e">
        <f t="shared" si="49"/>
        <v>#VALUE!</v>
      </c>
      <c r="G421" s="128">
        <f t="shared" si="50"/>
        <v>0</v>
      </c>
      <c r="H421" s="127"/>
      <c r="I421" s="48"/>
      <c r="J421" s="48"/>
      <c r="K421" s="48"/>
      <c r="L421" s="48"/>
      <c r="M421" s="48"/>
      <c r="N421" s="48"/>
      <c r="O421" s="48"/>
    </row>
    <row r="422" spans="1:15" ht="31.5" hidden="1" customHeight="1" outlineLevel="1" x14ac:dyDescent="0.25">
      <c r="A422" s="49" t="s">
        <v>670</v>
      </c>
      <c r="B422" s="61" t="s">
        <v>455</v>
      </c>
      <c r="C422" s="51" t="s">
        <v>24</v>
      </c>
      <c r="D422" s="127" t="s">
        <v>27</v>
      </c>
      <c r="E422" s="127" t="s">
        <v>27</v>
      </c>
      <c r="F422" s="127" t="e">
        <f t="shared" si="49"/>
        <v>#VALUE!</v>
      </c>
      <c r="G422" s="128">
        <f t="shared" si="50"/>
        <v>0</v>
      </c>
      <c r="H422" s="127"/>
      <c r="I422" s="48"/>
      <c r="J422" s="48"/>
      <c r="K422" s="48"/>
      <c r="L422" s="48"/>
      <c r="M422" s="48"/>
      <c r="N422" s="48"/>
      <c r="O422" s="48"/>
    </row>
    <row r="423" spans="1:15" ht="15.75" hidden="1" customHeight="1" outlineLevel="1" x14ac:dyDescent="0.25">
      <c r="A423" s="49" t="s">
        <v>671</v>
      </c>
      <c r="B423" s="62" t="s">
        <v>50</v>
      </c>
      <c r="C423" s="51" t="s">
        <v>24</v>
      </c>
      <c r="D423" s="127" t="s">
        <v>27</v>
      </c>
      <c r="E423" s="127" t="s">
        <v>27</v>
      </c>
      <c r="F423" s="127" t="e">
        <f t="shared" si="49"/>
        <v>#VALUE!</v>
      </c>
      <c r="G423" s="128">
        <f t="shared" si="50"/>
        <v>0</v>
      </c>
      <c r="H423" s="127"/>
      <c r="I423" s="48"/>
      <c r="J423" s="48"/>
      <c r="K423" s="48"/>
      <c r="L423" s="48"/>
      <c r="M423" s="48"/>
      <c r="N423" s="48"/>
      <c r="O423" s="48"/>
    </row>
    <row r="424" spans="1:15" ht="15.75" hidden="1" customHeight="1" outlineLevel="1" x14ac:dyDescent="0.25">
      <c r="A424" s="49" t="s">
        <v>672</v>
      </c>
      <c r="B424" s="129" t="s">
        <v>52</v>
      </c>
      <c r="C424" s="51" t="s">
        <v>24</v>
      </c>
      <c r="D424" s="127" t="s">
        <v>27</v>
      </c>
      <c r="E424" s="127" t="s">
        <v>27</v>
      </c>
      <c r="F424" s="127" t="e">
        <f t="shared" si="49"/>
        <v>#VALUE!</v>
      </c>
      <c r="G424" s="128">
        <f t="shared" si="50"/>
        <v>0</v>
      </c>
      <c r="H424" s="127"/>
      <c r="I424" s="48"/>
      <c r="J424" s="48"/>
      <c r="K424" s="48"/>
      <c r="L424" s="48"/>
      <c r="M424" s="48"/>
      <c r="N424" s="48"/>
      <c r="O424" s="48"/>
    </row>
    <row r="425" spans="1:15" collapsed="1" x14ac:dyDescent="0.25">
      <c r="A425" s="49" t="s">
        <v>673</v>
      </c>
      <c r="B425" s="59" t="s">
        <v>674</v>
      </c>
      <c r="C425" s="51" t="s">
        <v>24</v>
      </c>
      <c r="D425" s="127">
        <v>0</v>
      </c>
      <c r="E425" s="127">
        <v>0</v>
      </c>
      <c r="F425" s="127">
        <f t="shared" si="49"/>
        <v>0</v>
      </c>
      <c r="G425" s="128">
        <f t="shared" si="50"/>
        <v>0</v>
      </c>
      <c r="H425" s="127"/>
      <c r="I425" s="48"/>
      <c r="J425" s="48"/>
      <c r="K425" s="48"/>
      <c r="L425" s="48"/>
      <c r="M425" s="48"/>
      <c r="N425" s="48"/>
      <c r="O425" s="48"/>
    </row>
    <row r="426" spans="1:15" x14ac:dyDescent="0.25">
      <c r="A426" s="49" t="s">
        <v>675</v>
      </c>
      <c r="B426" s="59" t="s">
        <v>676</v>
      </c>
      <c r="C426" s="51" t="s">
        <v>24</v>
      </c>
      <c r="D426" s="127">
        <f t="shared" ref="D426" si="58">D432+D434</f>
        <v>0</v>
      </c>
      <c r="E426" s="127">
        <v>0</v>
      </c>
      <c r="F426" s="127">
        <f t="shared" si="49"/>
        <v>0</v>
      </c>
      <c r="G426" s="128">
        <f t="shared" si="50"/>
        <v>0</v>
      </c>
      <c r="H426" s="127"/>
      <c r="I426" s="48"/>
      <c r="J426" s="48"/>
      <c r="K426" s="48"/>
      <c r="L426" s="48"/>
      <c r="M426" s="48"/>
      <c r="N426" s="48"/>
      <c r="O426" s="48"/>
    </row>
    <row r="427" spans="1:15" ht="15.75" hidden="1" customHeight="1" outlineLevel="1" x14ac:dyDescent="0.25">
      <c r="A427" s="49" t="s">
        <v>677</v>
      </c>
      <c r="B427" s="61" t="s">
        <v>661</v>
      </c>
      <c r="C427" s="51" t="s">
        <v>24</v>
      </c>
      <c r="D427" s="127" t="s">
        <v>27</v>
      </c>
      <c r="E427" s="127" t="s">
        <v>27</v>
      </c>
      <c r="F427" s="127" t="e">
        <f t="shared" si="49"/>
        <v>#VALUE!</v>
      </c>
      <c r="G427" s="128">
        <f t="shared" si="50"/>
        <v>0</v>
      </c>
      <c r="H427" s="127"/>
      <c r="I427" s="48"/>
      <c r="J427" s="48"/>
      <c r="K427" s="48"/>
      <c r="L427" s="48"/>
      <c r="M427" s="48"/>
      <c r="N427" s="48"/>
      <c r="O427" s="48"/>
    </row>
    <row r="428" spans="1:15" ht="31.5" hidden="1" customHeight="1" outlineLevel="1" x14ac:dyDescent="0.25">
      <c r="A428" s="49" t="s">
        <v>678</v>
      </c>
      <c r="B428" s="61" t="s">
        <v>29</v>
      </c>
      <c r="C428" s="51" t="s">
        <v>24</v>
      </c>
      <c r="D428" s="127" t="s">
        <v>27</v>
      </c>
      <c r="E428" s="127" t="s">
        <v>27</v>
      </c>
      <c r="F428" s="127" t="e">
        <f t="shared" si="49"/>
        <v>#VALUE!</v>
      </c>
      <c r="G428" s="128">
        <f t="shared" si="50"/>
        <v>0</v>
      </c>
      <c r="H428" s="127"/>
      <c r="I428" s="48"/>
      <c r="J428" s="48"/>
      <c r="K428" s="48"/>
      <c r="L428" s="48"/>
      <c r="M428" s="48"/>
      <c r="N428" s="48"/>
      <c r="O428" s="48"/>
    </row>
    <row r="429" spans="1:15" ht="31.5" hidden="1" customHeight="1" outlineLevel="1" x14ac:dyDescent="0.25">
      <c r="A429" s="49" t="s">
        <v>679</v>
      </c>
      <c r="B429" s="61" t="s">
        <v>31</v>
      </c>
      <c r="C429" s="51" t="s">
        <v>24</v>
      </c>
      <c r="D429" s="127" t="s">
        <v>27</v>
      </c>
      <c r="E429" s="127" t="s">
        <v>27</v>
      </c>
      <c r="F429" s="127" t="e">
        <f t="shared" si="49"/>
        <v>#VALUE!</v>
      </c>
      <c r="G429" s="128">
        <f t="shared" si="50"/>
        <v>0</v>
      </c>
      <c r="H429" s="127"/>
      <c r="I429" s="48"/>
      <c r="J429" s="48"/>
      <c r="K429" s="48"/>
      <c r="L429" s="48"/>
      <c r="M429" s="48"/>
      <c r="N429" s="48"/>
      <c r="O429" s="48"/>
    </row>
    <row r="430" spans="1:15" ht="31.5" hidden="1" customHeight="1" outlineLevel="1" x14ac:dyDescent="0.25">
      <c r="A430" s="49" t="s">
        <v>680</v>
      </c>
      <c r="B430" s="61" t="s">
        <v>33</v>
      </c>
      <c r="C430" s="51" t="s">
        <v>24</v>
      </c>
      <c r="D430" s="127" t="s">
        <v>27</v>
      </c>
      <c r="E430" s="127" t="s">
        <v>27</v>
      </c>
      <c r="F430" s="127" t="e">
        <f t="shared" si="49"/>
        <v>#VALUE!</v>
      </c>
      <c r="G430" s="128">
        <f t="shared" si="50"/>
        <v>0</v>
      </c>
      <c r="H430" s="127"/>
      <c r="I430" s="48"/>
      <c r="J430" s="48"/>
      <c r="K430" s="48"/>
      <c r="L430" s="48"/>
      <c r="M430" s="48"/>
      <c r="N430" s="48"/>
      <c r="O430" s="48"/>
    </row>
    <row r="431" spans="1:15" ht="15.75" hidden="1" customHeight="1" outlineLevel="1" x14ac:dyDescent="0.25">
      <c r="A431" s="49" t="s">
        <v>681</v>
      </c>
      <c r="B431" s="61" t="s">
        <v>438</v>
      </c>
      <c r="C431" s="51" t="s">
        <v>24</v>
      </c>
      <c r="D431" s="127" t="s">
        <v>27</v>
      </c>
      <c r="E431" s="127" t="s">
        <v>27</v>
      </c>
      <c r="F431" s="127" t="e">
        <f t="shared" si="49"/>
        <v>#VALUE!</v>
      </c>
      <c r="G431" s="128">
        <f t="shared" si="50"/>
        <v>0</v>
      </c>
      <c r="H431" s="127"/>
      <c r="I431" s="48"/>
      <c r="J431" s="48"/>
      <c r="K431" s="48"/>
      <c r="L431" s="48"/>
      <c r="M431" s="48"/>
      <c r="N431" s="48"/>
      <c r="O431" s="48"/>
    </row>
    <row r="432" spans="1:15" collapsed="1" x14ac:dyDescent="0.25">
      <c r="A432" s="49" t="s">
        <v>682</v>
      </c>
      <c r="B432" s="61" t="s">
        <v>441</v>
      </c>
      <c r="C432" s="51" t="s">
        <v>24</v>
      </c>
      <c r="D432" s="127">
        <v>0</v>
      </c>
      <c r="E432" s="127">
        <v>0</v>
      </c>
      <c r="F432" s="127">
        <f t="shared" si="49"/>
        <v>0</v>
      </c>
      <c r="G432" s="128">
        <f t="shared" si="50"/>
        <v>0</v>
      </c>
      <c r="H432" s="127"/>
      <c r="I432" s="48"/>
      <c r="J432" s="48"/>
      <c r="K432" s="48"/>
      <c r="L432" s="48"/>
      <c r="M432" s="48"/>
      <c r="N432" s="48"/>
      <c r="O432" s="48"/>
    </row>
    <row r="433" spans="1:15" ht="15.75" hidden="1" customHeight="1" outlineLevel="1" x14ac:dyDescent="0.25">
      <c r="A433" s="49" t="s">
        <v>683</v>
      </c>
      <c r="B433" s="61" t="s">
        <v>444</v>
      </c>
      <c r="C433" s="51" t="s">
        <v>24</v>
      </c>
      <c r="D433" s="127" t="s">
        <v>27</v>
      </c>
      <c r="E433" s="127" t="s">
        <v>27</v>
      </c>
      <c r="F433" s="127" t="e">
        <f t="shared" si="49"/>
        <v>#VALUE!</v>
      </c>
      <c r="G433" s="128">
        <f t="shared" si="50"/>
        <v>0</v>
      </c>
      <c r="H433" s="127"/>
      <c r="I433" s="48"/>
      <c r="J433" s="48"/>
      <c r="K433" s="48"/>
      <c r="L433" s="48"/>
      <c r="M433" s="48"/>
      <c r="N433" s="48"/>
      <c r="O433" s="48"/>
    </row>
    <row r="434" spans="1:15" collapsed="1" x14ac:dyDescent="0.25">
      <c r="A434" s="49" t="s">
        <v>684</v>
      </c>
      <c r="B434" s="61" t="s">
        <v>450</v>
      </c>
      <c r="C434" s="51" t="s">
        <v>24</v>
      </c>
      <c r="D434" s="127">
        <v>0</v>
      </c>
      <c r="E434" s="127">
        <v>0</v>
      </c>
      <c r="F434" s="127">
        <f t="shared" si="49"/>
        <v>0</v>
      </c>
      <c r="G434" s="128">
        <f t="shared" si="50"/>
        <v>0</v>
      </c>
      <c r="H434" s="127"/>
      <c r="I434" s="48"/>
      <c r="J434" s="48"/>
      <c r="K434" s="48"/>
      <c r="L434" s="48"/>
      <c r="M434" s="48"/>
      <c r="N434" s="48"/>
      <c r="O434" s="48"/>
    </row>
    <row r="435" spans="1:15" ht="15.75" hidden="1" customHeight="1" outlineLevel="1" x14ac:dyDescent="0.25">
      <c r="A435" s="49" t="s">
        <v>685</v>
      </c>
      <c r="B435" s="61" t="s">
        <v>452</v>
      </c>
      <c r="C435" s="51" t="s">
        <v>24</v>
      </c>
      <c r="D435" s="127" t="s">
        <v>27</v>
      </c>
      <c r="E435" s="127" t="s">
        <v>27</v>
      </c>
      <c r="F435" s="127" t="e">
        <f t="shared" si="49"/>
        <v>#VALUE!</v>
      </c>
      <c r="G435" s="128">
        <f t="shared" si="50"/>
        <v>0</v>
      </c>
      <c r="H435" s="127"/>
      <c r="I435" s="48"/>
      <c r="J435" s="48"/>
      <c r="K435" s="48"/>
      <c r="L435" s="48"/>
      <c r="M435" s="48"/>
      <c r="N435" s="48"/>
      <c r="O435" s="48"/>
    </row>
    <row r="436" spans="1:15" ht="31.5" hidden="1" customHeight="1" outlineLevel="1" x14ac:dyDescent="0.25">
      <c r="A436" s="49" t="s">
        <v>686</v>
      </c>
      <c r="B436" s="61" t="s">
        <v>455</v>
      </c>
      <c r="C436" s="51" t="s">
        <v>24</v>
      </c>
      <c r="D436" s="127" t="s">
        <v>27</v>
      </c>
      <c r="E436" s="127" t="s">
        <v>27</v>
      </c>
      <c r="F436" s="127" t="e">
        <f t="shared" si="49"/>
        <v>#VALUE!</v>
      </c>
      <c r="G436" s="128">
        <f t="shared" si="50"/>
        <v>0</v>
      </c>
      <c r="H436" s="127"/>
      <c r="I436" s="48"/>
      <c r="J436" s="48"/>
      <c r="K436" s="48"/>
      <c r="L436" s="48"/>
      <c r="M436" s="48"/>
      <c r="N436" s="48"/>
      <c r="O436" s="48"/>
    </row>
    <row r="437" spans="1:15" ht="15.75" hidden="1" customHeight="1" outlineLevel="1" x14ac:dyDescent="0.25">
      <c r="A437" s="49" t="s">
        <v>687</v>
      </c>
      <c r="B437" s="129" t="s">
        <v>50</v>
      </c>
      <c r="C437" s="51" t="s">
        <v>24</v>
      </c>
      <c r="D437" s="127" t="s">
        <v>27</v>
      </c>
      <c r="E437" s="127" t="s">
        <v>27</v>
      </c>
      <c r="F437" s="127" t="e">
        <f t="shared" si="49"/>
        <v>#VALUE!</v>
      </c>
      <c r="G437" s="128">
        <f t="shared" si="50"/>
        <v>0</v>
      </c>
      <c r="H437" s="127"/>
      <c r="I437" s="48"/>
      <c r="J437" s="48"/>
      <c r="K437" s="48"/>
      <c r="L437" s="48"/>
      <c r="M437" s="48"/>
      <c r="N437" s="48"/>
      <c r="O437" s="48"/>
    </row>
    <row r="438" spans="1:15" ht="15.75" hidden="1" customHeight="1" outlineLevel="1" x14ac:dyDescent="0.25">
      <c r="A438" s="49" t="s">
        <v>688</v>
      </c>
      <c r="B438" s="129" t="s">
        <v>52</v>
      </c>
      <c r="C438" s="51" t="s">
        <v>24</v>
      </c>
      <c r="D438" s="127" t="s">
        <v>27</v>
      </c>
      <c r="E438" s="127" t="s">
        <v>27</v>
      </c>
      <c r="F438" s="127" t="e">
        <f t="shared" si="49"/>
        <v>#VALUE!</v>
      </c>
      <c r="G438" s="128">
        <f t="shared" si="50"/>
        <v>0</v>
      </c>
      <c r="H438" s="127"/>
      <c r="I438" s="48"/>
      <c r="J438" s="48"/>
      <c r="K438" s="48"/>
      <c r="L438" s="48"/>
      <c r="M438" s="48"/>
      <c r="N438" s="48"/>
      <c r="O438" s="48"/>
    </row>
    <row r="439" spans="1:15" collapsed="1" x14ac:dyDescent="0.25">
      <c r="A439" s="49" t="s">
        <v>36</v>
      </c>
      <c r="B439" s="60" t="s">
        <v>689</v>
      </c>
      <c r="C439" s="51" t="s">
        <v>24</v>
      </c>
      <c r="D439" s="127">
        <v>133.32693357721794</v>
      </c>
      <c r="E439" s="127">
        <v>141.66242293574382</v>
      </c>
      <c r="F439" s="127">
        <f t="shared" si="49"/>
        <v>8.3354893585258765</v>
      </c>
      <c r="G439" s="128">
        <f t="shared" si="50"/>
        <v>6.2519170994795842E-2</v>
      </c>
      <c r="H439" s="127"/>
      <c r="I439" s="48"/>
      <c r="J439" s="48"/>
      <c r="K439" s="48"/>
      <c r="L439" s="48"/>
      <c r="M439" s="48"/>
      <c r="N439" s="48"/>
      <c r="O439" s="48"/>
    </row>
    <row r="440" spans="1:15" x14ac:dyDescent="0.25">
      <c r="A440" s="49" t="s">
        <v>38</v>
      </c>
      <c r="B440" s="60" t="s">
        <v>690</v>
      </c>
      <c r="C440" s="51" t="s">
        <v>24</v>
      </c>
      <c r="D440" s="127">
        <f t="shared" ref="D440:E440" si="59">D441+D442+D443+D444</f>
        <v>2447.9926795296064</v>
      </c>
      <c r="E440" s="127">
        <f t="shared" si="59"/>
        <v>1879.4184578855368</v>
      </c>
      <c r="F440" s="127">
        <f t="shared" si="49"/>
        <v>-568.57422164406967</v>
      </c>
      <c r="G440" s="128">
        <f t="shared" si="50"/>
        <v>-0.23226140600768624</v>
      </c>
      <c r="H440" s="127"/>
      <c r="I440" s="48"/>
      <c r="J440" s="48"/>
      <c r="K440" s="48"/>
      <c r="L440" s="48"/>
      <c r="M440" s="48"/>
      <c r="N440" s="48"/>
      <c r="O440" s="48"/>
    </row>
    <row r="441" spans="1:15" x14ac:dyDescent="0.25">
      <c r="A441" s="49" t="s">
        <v>691</v>
      </c>
      <c r="B441" s="59" t="s">
        <v>692</v>
      </c>
      <c r="C441" s="51" t="s">
        <v>24</v>
      </c>
      <c r="D441" s="127">
        <v>2408.5957481378682</v>
      </c>
      <c r="E441" s="127">
        <v>1879.4184578855368</v>
      </c>
      <c r="F441" s="127">
        <f t="shared" si="49"/>
        <v>-529.17729025233143</v>
      </c>
      <c r="G441" s="128">
        <f t="shared" si="50"/>
        <v>-0.21970365540230177</v>
      </c>
      <c r="H441" s="127"/>
      <c r="I441" s="48"/>
      <c r="J441" s="48"/>
      <c r="K441" s="48"/>
      <c r="L441" s="48"/>
      <c r="M441" s="48"/>
      <c r="N441" s="48"/>
      <c r="O441" s="48"/>
    </row>
    <row r="442" spans="1:15" x14ac:dyDescent="0.25">
      <c r="A442" s="49" t="s">
        <v>693</v>
      </c>
      <c r="B442" s="59" t="s">
        <v>694</v>
      </c>
      <c r="C442" s="51" t="s">
        <v>24</v>
      </c>
      <c r="D442" s="127">
        <v>0</v>
      </c>
      <c r="E442" s="127">
        <v>0</v>
      </c>
      <c r="F442" s="127">
        <f t="shared" si="49"/>
        <v>0</v>
      </c>
      <c r="G442" s="128">
        <f t="shared" si="50"/>
        <v>0</v>
      </c>
      <c r="H442" s="127"/>
      <c r="I442" s="48"/>
      <c r="J442" s="48"/>
      <c r="K442" s="48"/>
      <c r="L442" s="48"/>
      <c r="M442" s="48"/>
      <c r="N442" s="48"/>
      <c r="O442" s="48"/>
    </row>
    <row r="443" spans="1:15" x14ac:dyDescent="0.25">
      <c r="A443" s="49" t="s">
        <v>695</v>
      </c>
      <c r="B443" s="59" t="s">
        <v>696</v>
      </c>
      <c r="C443" s="51" t="s">
        <v>24</v>
      </c>
      <c r="D443" s="127">
        <v>39.396931391738185</v>
      </c>
      <c r="E443" s="127">
        <v>0</v>
      </c>
      <c r="F443" s="127">
        <f t="shared" si="49"/>
        <v>-39.396931391738185</v>
      </c>
      <c r="G443" s="128">
        <f t="shared" si="50"/>
        <v>-1</v>
      </c>
      <c r="H443" s="127"/>
      <c r="I443" s="48"/>
      <c r="J443" s="48"/>
      <c r="K443" s="48"/>
      <c r="L443" s="48"/>
      <c r="M443" s="48"/>
      <c r="N443" s="48"/>
      <c r="O443" s="48"/>
    </row>
    <row r="444" spans="1:15" x14ac:dyDescent="0.25">
      <c r="A444" s="49" t="s">
        <v>697</v>
      </c>
      <c r="B444" s="59" t="s">
        <v>698</v>
      </c>
      <c r="C444" s="51" t="s">
        <v>24</v>
      </c>
      <c r="D444" s="127">
        <v>0</v>
      </c>
      <c r="E444" s="127">
        <v>0</v>
      </c>
      <c r="F444" s="127">
        <f t="shared" si="49"/>
        <v>0</v>
      </c>
      <c r="G444" s="128">
        <f t="shared" si="50"/>
        <v>0</v>
      </c>
      <c r="H444" s="127"/>
      <c r="I444" s="48"/>
      <c r="J444" s="48"/>
      <c r="K444" s="48"/>
      <c r="L444" s="48"/>
      <c r="M444" s="48"/>
      <c r="N444" s="48"/>
      <c r="O444" s="48"/>
    </row>
    <row r="445" spans="1:15" x14ac:dyDescent="0.25">
      <c r="A445" s="49" t="s">
        <v>55</v>
      </c>
      <c r="B445" s="126" t="s">
        <v>699</v>
      </c>
      <c r="C445" s="51" t="s">
        <v>24</v>
      </c>
      <c r="D445" s="127">
        <f t="shared" ref="D445:E445" si="60">D446+D447+D448+D449+D450+D455+D456</f>
        <v>1565.2548228943492</v>
      </c>
      <c r="E445" s="127">
        <f t="shared" si="60"/>
        <v>0</v>
      </c>
      <c r="F445" s="127">
        <f t="shared" si="49"/>
        <v>-1565.2548228943492</v>
      </c>
      <c r="G445" s="128">
        <f t="shared" si="50"/>
        <v>-1</v>
      </c>
      <c r="H445" s="127"/>
      <c r="I445" s="48"/>
      <c r="J445" s="48"/>
      <c r="K445" s="48"/>
      <c r="L445" s="48"/>
      <c r="M445" s="48"/>
      <c r="N445" s="48"/>
      <c r="O445" s="48"/>
    </row>
    <row r="446" spans="1:15" x14ac:dyDescent="0.25">
      <c r="A446" s="49" t="s">
        <v>57</v>
      </c>
      <c r="B446" s="60" t="s">
        <v>700</v>
      </c>
      <c r="C446" s="51" t="s">
        <v>24</v>
      </c>
      <c r="D446" s="127">
        <v>0</v>
      </c>
      <c r="E446" s="127">
        <v>0</v>
      </c>
      <c r="F446" s="127">
        <f t="shared" si="49"/>
        <v>0</v>
      </c>
      <c r="G446" s="128">
        <f t="shared" si="50"/>
        <v>0</v>
      </c>
      <c r="H446" s="127"/>
      <c r="I446" s="48"/>
      <c r="J446" s="48"/>
      <c r="K446" s="48"/>
      <c r="L446" s="48"/>
      <c r="M446" s="48"/>
      <c r="N446" s="48"/>
      <c r="O446" s="48"/>
    </row>
    <row r="447" spans="1:15" x14ac:dyDescent="0.25">
      <c r="A447" s="49" t="s">
        <v>61</v>
      </c>
      <c r="B447" s="60" t="s">
        <v>701</v>
      </c>
      <c r="C447" s="51" t="s">
        <v>24</v>
      </c>
      <c r="D447" s="127">
        <v>0</v>
      </c>
      <c r="E447" s="127">
        <v>0</v>
      </c>
      <c r="F447" s="127">
        <f t="shared" si="49"/>
        <v>0</v>
      </c>
      <c r="G447" s="128">
        <f t="shared" si="50"/>
        <v>0</v>
      </c>
      <c r="H447" s="127"/>
      <c r="I447" s="48"/>
      <c r="J447" s="48"/>
      <c r="K447" s="48"/>
      <c r="L447" s="48"/>
      <c r="M447" s="48"/>
      <c r="N447" s="48"/>
      <c r="O447" s="48"/>
    </row>
    <row r="448" spans="1:15" x14ac:dyDescent="0.25">
      <c r="A448" s="49" t="s">
        <v>62</v>
      </c>
      <c r="B448" s="60" t="s">
        <v>702</v>
      </c>
      <c r="C448" s="51" t="s">
        <v>24</v>
      </c>
      <c r="D448" s="127">
        <v>0</v>
      </c>
      <c r="E448" s="127">
        <v>0</v>
      </c>
      <c r="F448" s="127">
        <f t="shared" si="49"/>
        <v>0</v>
      </c>
      <c r="G448" s="128">
        <f t="shared" si="50"/>
        <v>0</v>
      </c>
      <c r="H448" s="127"/>
      <c r="I448" s="48"/>
      <c r="J448" s="48"/>
      <c r="K448" s="48"/>
      <c r="L448" s="48"/>
      <c r="M448" s="48"/>
      <c r="N448" s="48"/>
      <c r="O448" s="48"/>
    </row>
    <row r="449" spans="1:15" x14ac:dyDescent="0.25">
      <c r="A449" s="49" t="s">
        <v>63</v>
      </c>
      <c r="B449" s="60" t="s">
        <v>703</v>
      </c>
      <c r="C449" s="51" t="s">
        <v>24</v>
      </c>
      <c r="D449" s="127">
        <v>0</v>
      </c>
      <c r="E449" s="127">
        <v>0</v>
      </c>
      <c r="F449" s="127">
        <f t="shared" ref="F449:F468" si="61">E449-D449</f>
        <v>0</v>
      </c>
      <c r="G449" s="128">
        <f t="shared" ref="G449:G468" si="62">IFERROR(F449/D449,0)</f>
        <v>0</v>
      </c>
      <c r="H449" s="127"/>
      <c r="I449" s="48"/>
      <c r="J449" s="48"/>
      <c r="K449" s="48"/>
      <c r="L449" s="48"/>
      <c r="M449" s="48"/>
      <c r="N449" s="48"/>
      <c r="O449" s="48"/>
    </row>
    <row r="450" spans="1:15" x14ac:dyDescent="0.25">
      <c r="A450" s="49" t="s">
        <v>64</v>
      </c>
      <c r="B450" s="60" t="s">
        <v>704</v>
      </c>
      <c r="C450" s="51" t="s">
        <v>24</v>
      </c>
      <c r="D450" s="127">
        <v>1565.2548228943492</v>
      </c>
      <c r="E450" s="127">
        <f>E451</f>
        <v>0</v>
      </c>
      <c r="F450" s="127">
        <f t="shared" si="61"/>
        <v>-1565.2548228943492</v>
      </c>
      <c r="G450" s="128">
        <f t="shared" si="62"/>
        <v>-1</v>
      </c>
      <c r="H450" s="127"/>
      <c r="I450" s="48"/>
      <c r="J450" s="48"/>
      <c r="K450" s="48"/>
      <c r="L450" s="48"/>
      <c r="M450" s="48"/>
      <c r="N450" s="48"/>
      <c r="O450" s="48"/>
    </row>
    <row r="451" spans="1:15" x14ac:dyDescent="0.25">
      <c r="A451" s="49" t="s">
        <v>114</v>
      </c>
      <c r="B451" s="59" t="s">
        <v>338</v>
      </c>
      <c r="C451" s="51" t="s">
        <v>24</v>
      </c>
      <c r="D451" s="127">
        <f>D450</f>
        <v>1565.2548228943492</v>
      </c>
      <c r="E451" s="127">
        <v>0</v>
      </c>
      <c r="F451" s="127">
        <f t="shared" si="61"/>
        <v>-1565.2548228943492</v>
      </c>
      <c r="G451" s="128">
        <f t="shared" si="62"/>
        <v>-1</v>
      </c>
      <c r="H451" s="127"/>
      <c r="I451" s="48"/>
      <c r="J451" s="48"/>
      <c r="K451" s="48"/>
      <c r="L451" s="48"/>
      <c r="M451" s="48"/>
      <c r="N451" s="48"/>
      <c r="O451" s="48"/>
    </row>
    <row r="452" spans="1:15" ht="31.5" x14ac:dyDescent="0.25">
      <c r="A452" s="49" t="s">
        <v>705</v>
      </c>
      <c r="B452" s="61" t="s">
        <v>706</v>
      </c>
      <c r="C452" s="51" t="s">
        <v>24</v>
      </c>
      <c r="D452" s="127" t="s">
        <v>27</v>
      </c>
      <c r="E452" s="127" t="s">
        <v>27</v>
      </c>
      <c r="F452" s="127" t="s">
        <v>27</v>
      </c>
      <c r="G452" s="128">
        <f t="shared" si="62"/>
        <v>0</v>
      </c>
      <c r="H452" s="127"/>
      <c r="I452" s="48"/>
      <c r="J452" s="48"/>
      <c r="K452" s="48"/>
      <c r="L452" s="48"/>
      <c r="M452" s="48"/>
      <c r="N452" s="48"/>
      <c r="O452" s="48"/>
    </row>
    <row r="453" spans="1:15" x14ac:dyDescent="0.25">
      <c r="A453" s="49" t="s">
        <v>116</v>
      </c>
      <c r="B453" s="59" t="s">
        <v>340</v>
      </c>
      <c r="C453" s="51" t="s">
        <v>24</v>
      </c>
      <c r="D453" s="127">
        <v>0</v>
      </c>
      <c r="E453" s="127">
        <v>0</v>
      </c>
      <c r="F453" s="127">
        <f t="shared" si="61"/>
        <v>0</v>
      </c>
      <c r="G453" s="128">
        <f t="shared" si="62"/>
        <v>0</v>
      </c>
      <c r="H453" s="127"/>
      <c r="I453" s="48"/>
      <c r="J453" s="48"/>
      <c r="K453" s="48"/>
      <c r="L453" s="48"/>
      <c r="M453" s="48"/>
      <c r="N453" s="48"/>
      <c r="O453" s="48"/>
    </row>
    <row r="454" spans="1:15" ht="31.5" x14ac:dyDescent="0.25">
      <c r="A454" s="49" t="s">
        <v>707</v>
      </c>
      <c r="B454" s="61" t="s">
        <v>708</v>
      </c>
      <c r="C454" s="51" t="s">
        <v>24</v>
      </c>
      <c r="D454" s="127" t="s">
        <v>27</v>
      </c>
      <c r="E454" s="127" t="s">
        <v>27</v>
      </c>
      <c r="F454" s="127" t="s">
        <v>27</v>
      </c>
      <c r="G454" s="128">
        <f t="shared" si="62"/>
        <v>0</v>
      </c>
      <c r="H454" s="127"/>
      <c r="I454" s="48"/>
      <c r="J454" s="48"/>
      <c r="K454" s="48"/>
      <c r="L454" s="48"/>
      <c r="M454" s="48"/>
      <c r="N454" s="48"/>
      <c r="O454" s="48"/>
    </row>
    <row r="455" spans="1:15" x14ac:dyDescent="0.25">
      <c r="A455" s="49" t="s">
        <v>65</v>
      </c>
      <c r="B455" s="60" t="s">
        <v>709</v>
      </c>
      <c r="C455" s="51" t="s">
        <v>24</v>
      </c>
      <c r="D455" s="127">
        <v>0</v>
      </c>
      <c r="E455" s="127">
        <v>0</v>
      </c>
      <c r="F455" s="127">
        <f t="shared" si="61"/>
        <v>0</v>
      </c>
      <c r="G455" s="128">
        <f t="shared" si="62"/>
        <v>0</v>
      </c>
      <c r="H455" s="127"/>
      <c r="I455" s="48"/>
      <c r="J455" s="48"/>
      <c r="K455" s="48"/>
      <c r="L455" s="48"/>
      <c r="M455" s="48"/>
      <c r="N455" s="48"/>
      <c r="O455" s="48"/>
    </row>
    <row r="456" spans="1:15" ht="16.5" thickBot="1" x14ac:dyDescent="0.3">
      <c r="A456" s="66" t="s">
        <v>66</v>
      </c>
      <c r="B456" s="130" t="s">
        <v>710</v>
      </c>
      <c r="C456" s="68" t="s">
        <v>24</v>
      </c>
      <c r="D456" s="131">
        <v>0</v>
      </c>
      <c r="E456" s="131">
        <v>0</v>
      </c>
      <c r="F456" s="131">
        <f t="shared" si="61"/>
        <v>0</v>
      </c>
      <c r="G456" s="132">
        <f t="shared" si="62"/>
        <v>0</v>
      </c>
      <c r="H456" s="131"/>
      <c r="I456" s="48"/>
      <c r="J456" s="48"/>
      <c r="K456" s="48"/>
      <c r="L456" s="48"/>
      <c r="M456" s="48"/>
      <c r="N456" s="48"/>
      <c r="O456" s="48"/>
    </row>
    <row r="457" spans="1:15" x14ac:dyDescent="0.25">
      <c r="A457" s="43" t="s">
        <v>134</v>
      </c>
      <c r="B457" s="44" t="s">
        <v>127</v>
      </c>
      <c r="C457" s="133" t="s">
        <v>27</v>
      </c>
      <c r="D457" s="134"/>
      <c r="E457" s="135"/>
      <c r="F457" s="134">
        <f t="shared" si="61"/>
        <v>0</v>
      </c>
      <c r="G457" s="136">
        <f t="shared" si="62"/>
        <v>0</v>
      </c>
      <c r="H457" s="134"/>
      <c r="I457" s="48"/>
      <c r="J457" s="48"/>
      <c r="K457" s="48"/>
      <c r="L457" s="48"/>
      <c r="M457" s="48"/>
      <c r="N457" s="48"/>
      <c r="O457" s="48"/>
    </row>
    <row r="458" spans="1:15" ht="47.25" x14ac:dyDescent="0.25">
      <c r="A458" s="137" t="s">
        <v>711</v>
      </c>
      <c r="B458" s="60" t="s">
        <v>712</v>
      </c>
      <c r="C458" s="68" t="s">
        <v>24</v>
      </c>
      <c r="D458" s="138">
        <v>86.271180667820119</v>
      </c>
      <c r="E458" s="138">
        <v>91.359764182999996</v>
      </c>
      <c r="F458" s="138">
        <f t="shared" si="61"/>
        <v>5.0885835151798773</v>
      </c>
      <c r="G458" s="97">
        <f t="shared" si="62"/>
        <v>5.8983584967650292E-2</v>
      </c>
      <c r="H458" s="138"/>
      <c r="I458" s="48"/>
      <c r="J458" s="48"/>
      <c r="K458" s="48"/>
      <c r="L458" s="48"/>
      <c r="M458" s="48"/>
      <c r="N458" s="48"/>
      <c r="O458" s="48"/>
    </row>
    <row r="459" spans="1:15" x14ac:dyDescent="0.25">
      <c r="A459" s="137" t="s">
        <v>137</v>
      </c>
      <c r="B459" s="59" t="s">
        <v>713</v>
      </c>
      <c r="C459" s="68" t="s">
        <v>24</v>
      </c>
      <c r="D459" s="138" t="s">
        <v>27</v>
      </c>
      <c r="E459" s="138" t="s">
        <v>27</v>
      </c>
      <c r="F459" s="138" t="s">
        <v>27</v>
      </c>
      <c r="G459" s="97">
        <f t="shared" si="62"/>
        <v>0</v>
      </c>
      <c r="H459" s="138"/>
      <c r="I459" s="48"/>
      <c r="J459" s="48"/>
      <c r="K459" s="48"/>
      <c r="L459" s="48"/>
      <c r="M459" s="48"/>
      <c r="N459" s="48"/>
      <c r="O459" s="48"/>
    </row>
    <row r="460" spans="1:15" ht="31.5" x14ac:dyDescent="0.25">
      <c r="A460" s="137" t="s">
        <v>138</v>
      </c>
      <c r="B460" s="59" t="s">
        <v>714</v>
      </c>
      <c r="C460" s="68" t="s">
        <v>24</v>
      </c>
      <c r="D460" s="138">
        <v>26.174117223183433</v>
      </c>
      <c r="E460" s="138">
        <v>0</v>
      </c>
      <c r="F460" s="138">
        <f t="shared" si="61"/>
        <v>-26.174117223183433</v>
      </c>
      <c r="G460" s="97">
        <f t="shared" si="62"/>
        <v>-1</v>
      </c>
      <c r="H460" s="138"/>
      <c r="I460" s="48"/>
      <c r="J460" s="48"/>
      <c r="K460" s="48"/>
      <c r="L460" s="48"/>
      <c r="M460" s="48"/>
      <c r="N460" s="48"/>
      <c r="O460" s="48"/>
    </row>
    <row r="461" spans="1:15" ht="94.5" x14ac:dyDescent="0.25">
      <c r="A461" s="137" t="s">
        <v>715</v>
      </c>
      <c r="B461" s="61" t="s">
        <v>716</v>
      </c>
      <c r="C461" s="68" t="s">
        <v>24</v>
      </c>
      <c r="D461" s="139">
        <v>0</v>
      </c>
      <c r="E461" s="139">
        <v>0</v>
      </c>
      <c r="F461" s="139">
        <f t="shared" si="61"/>
        <v>0</v>
      </c>
      <c r="G461" s="65">
        <f t="shared" si="62"/>
        <v>0</v>
      </c>
      <c r="H461" s="139"/>
      <c r="I461" s="48"/>
      <c r="J461" s="48"/>
      <c r="K461" s="48"/>
      <c r="L461" s="48"/>
      <c r="M461" s="48"/>
      <c r="N461" s="48"/>
      <c r="O461" s="48"/>
    </row>
    <row r="462" spans="1:15" x14ac:dyDescent="0.25">
      <c r="A462" s="137" t="s">
        <v>139</v>
      </c>
      <c r="B462" s="59" t="s">
        <v>717</v>
      </c>
      <c r="C462" s="68" t="s">
        <v>24</v>
      </c>
      <c r="D462" s="138">
        <v>0</v>
      </c>
      <c r="E462" s="138">
        <v>0</v>
      </c>
      <c r="F462" s="138">
        <f t="shared" si="61"/>
        <v>0</v>
      </c>
      <c r="G462" s="97">
        <f t="shared" si="62"/>
        <v>0</v>
      </c>
      <c r="H462" s="138"/>
      <c r="I462" s="48"/>
      <c r="J462" s="48"/>
      <c r="K462" s="48"/>
      <c r="L462" s="48"/>
      <c r="M462" s="48"/>
      <c r="N462" s="48"/>
      <c r="O462" s="48"/>
    </row>
    <row r="463" spans="1:15" x14ac:dyDescent="0.25">
      <c r="A463" s="137" t="s">
        <v>718</v>
      </c>
      <c r="B463" s="59" t="s">
        <v>719</v>
      </c>
      <c r="C463" s="68" t="s">
        <v>24</v>
      </c>
      <c r="D463" s="139">
        <v>54.862240000000007</v>
      </c>
      <c r="E463" s="139">
        <v>0</v>
      </c>
      <c r="F463" s="139">
        <f t="shared" si="61"/>
        <v>-54.862240000000007</v>
      </c>
      <c r="G463" s="65">
        <f t="shared" si="62"/>
        <v>-1</v>
      </c>
      <c r="H463" s="139"/>
      <c r="I463" s="48"/>
      <c r="J463" s="48"/>
      <c r="K463" s="48"/>
      <c r="L463" s="48"/>
      <c r="M463" s="48"/>
      <c r="N463" s="48"/>
      <c r="O463" s="48"/>
    </row>
    <row r="464" spans="1:15" ht="33" customHeight="1" x14ac:dyDescent="0.25">
      <c r="A464" s="137" t="s">
        <v>140</v>
      </c>
      <c r="B464" s="60" t="s">
        <v>720</v>
      </c>
      <c r="C464" s="140" t="s">
        <v>27</v>
      </c>
      <c r="D464" s="138" t="s">
        <v>27</v>
      </c>
      <c r="E464" s="138" t="s">
        <v>27</v>
      </c>
      <c r="F464" s="138" t="s">
        <v>27</v>
      </c>
      <c r="G464" s="97">
        <f t="shared" si="62"/>
        <v>0</v>
      </c>
      <c r="H464" s="138"/>
      <c r="I464" s="48"/>
      <c r="J464" s="48"/>
      <c r="K464" s="48"/>
      <c r="L464" s="48"/>
      <c r="M464" s="48"/>
      <c r="N464" s="48"/>
      <c r="O464" s="48"/>
    </row>
    <row r="465" spans="1:15" x14ac:dyDescent="0.25">
      <c r="A465" s="137" t="s">
        <v>721</v>
      </c>
      <c r="B465" s="59" t="s">
        <v>722</v>
      </c>
      <c r="C465" s="68" t="s">
        <v>24</v>
      </c>
      <c r="D465" s="138" t="s">
        <v>27</v>
      </c>
      <c r="E465" s="138" t="s">
        <v>27</v>
      </c>
      <c r="F465" s="138" t="s">
        <v>27</v>
      </c>
      <c r="G465" s="97">
        <f t="shared" si="62"/>
        <v>0</v>
      </c>
      <c r="H465" s="138"/>
      <c r="I465" s="48"/>
      <c r="J465" s="48"/>
      <c r="K465" s="48"/>
      <c r="L465" s="48"/>
      <c r="M465" s="48"/>
      <c r="N465" s="48"/>
      <c r="O465" s="48"/>
    </row>
    <row r="466" spans="1:15" x14ac:dyDescent="0.25">
      <c r="A466" s="137" t="s">
        <v>723</v>
      </c>
      <c r="B466" s="59" t="s">
        <v>724</v>
      </c>
      <c r="C466" s="68" t="s">
        <v>24</v>
      </c>
      <c r="D466" s="138" t="s">
        <v>27</v>
      </c>
      <c r="E466" s="138" t="s">
        <v>27</v>
      </c>
      <c r="F466" s="138" t="s">
        <v>27</v>
      </c>
      <c r="G466" s="97">
        <f t="shared" si="62"/>
        <v>0</v>
      </c>
      <c r="H466" s="138"/>
      <c r="I466" s="48"/>
      <c r="J466" s="48"/>
      <c r="K466" s="48"/>
      <c r="L466" s="48"/>
      <c r="M466" s="48"/>
      <c r="N466" s="48"/>
      <c r="O466" s="48"/>
    </row>
    <row r="467" spans="1:15" x14ac:dyDescent="0.25">
      <c r="A467" s="137" t="s">
        <v>725</v>
      </c>
      <c r="B467" s="59" t="s">
        <v>726</v>
      </c>
      <c r="C467" s="51" t="s">
        <v>24</v>
      </c>
      <c r="D467" s="138" t="s">
        <v>27</v>
      </c>
      <c r="E467" s="138" t="s">
        <v>27</v>
      </c>
      <c r="F467" s="138" t="s">
        <v>27</v>
      </c>
      <c r="G467" s="97">
        <f t="shared" si="62"/>
        <v>0</v>
      </c>
      <c r="H467" s="138"/>
      <c r="I467" s="48"/>
      <c r="J467" s="48"/>
      <c r="K467" s="48"/>
      <c r="L467" s="48"/>
      <c r="M467" s="48"/>
      <c r="N467" s="48"/>
      <c r="O467" s="48"/>
    </row>
    <row r="468" spans="1:15" ht="63.75" thickBot="1" x14ac:dyDescent="0.3">
      <c r="A468" s="141" t="s">
        <v>141</v>
      </c>
      <c r="B468" s="142" t="s">
        <v>727</v>
      </c>
      <c r="C468" s="143" t="s">
        <v>24</v>
      </c>
      <c r="D468" s="144">
        <v>0</v>
      </c>
      <c r="E468" s="144">
        <v>0</v>
      </c>
      <c r="F468" s="144">
        <f t="shared" si="61"/>
        <v>0</v>
      </c>
      <c r="G468" s="145">
        <f t="shared" si="62"/>
        <v>0</v>
      </c>
      <c r="H468" s="144"/>
      <c r="I468" s="48"/>
      <c r="J468" s="48"/>
      <c r="K468" s="48"/>
      <c r="L468" s="48"/>
      <c r="M468" s="48"/>
      <c r="N468" s="48"/>
      <c r="O468" s="48"/>
    </row>
    <row r="470" spans="1:15" x14ac:dyDescent="0.25">
      <c r="D470" s="20"/>
    </row>
    <row r="471" spans="1:15" x14ac:dyDescent="0.25">
      <c r="A471" s="146" t="s">
        <v>728</v>
      </c>
    </row>
    <row r="472" spans="1:15" x14ac:dyDescent="0.25">
      <c r="A472" s="147" t="s">
        <v>729</v>
      </c>
      <c r="B472" s="147"/>
      <c r="C472" s="147"/>
      <c r="D472" s="147"/>
      <c r="E472" s="147"/>
      <c r="F472" s="147"/>
      <c r="G472" s="147"/>
      <c r="H472" s="147"/>
    </row>
    <row r="473" spans="1:15" x14ac:dyDescent="0.25">
      <c r="A473" s="147" t="s">
        <v>730</v>
      </c>
      <c r="B473" s="147"/>
      <c r="C473" s="147"/>
      <c r="D473" s="147"/>
      <c r="E473" s="147"/>
      <c r="F473" s="147"/>
      <c r="G473" s="147"/>
      <c r="H473" s="147"/>
    </row>
    <row r="474" spans="1:15" x14ac:dyDescent="0.25">
      <c r="A474" s="147" t="s">
        <v>731</v>
      </c>
      <c r="B474" s="147"/>
      <c r="C474" s="147"/>
      <c r="D474" s="147"/>
      <c r="E474" s="147"/>
      <c r="F474" s="147"/>
      <c r="G474" s="147"/>
      <c r="H474" s="147"/>
    </row>
    <row r="475" spans="1:15" x14ac:dyDescent="0.25">
      <c r="A475" s="148" t="s">
        <v>732</v>
      </c>
    </row>
    <row r="476" spans="1:15" ht="54" customHeight="1" x14ac:dyDescent="0.25">
      <c r="A476" s="149" t="s">
        <v>733</v>
      </c>
      <c r="B476" s="149"/>
      <c r="C476" s="149"/>
      <c r="D476" s="149"/>
      <c r="E476" s="149"/>
      <c r="F476" s="149"/>
      <c r="G476" s="149"/>
      <c r="H476" s="149"/>
    </row>
  </sheetData>
  <mergeCells count="29">
    <mergeCell ref="A385:B385"/>
    <mergeCell ref="A472:H472"/>
    <mergeCell ref="A473:H473"/>
    <mergeCell ref="A474:H474"/>
    <mergeCell ref="A476:H476"/>
    <mergeCell ref="A22:H22"/>
    <mergeCell ref="A177:H177"/>
    <mergeCell ref="A330:H330"/>
    <mergeCell ref="A380:H381"/>
    <mergeCell ref="A382:A383"/>
    <mergeCell ref="B382:B383"/>
    <mergeCell ref="C382:C383"/>
    <mergeCell ref="D382:E382"/>
    <mergeCell ref="F382:G382"/>
    <mergeCell ref="A14:H14"/>
    <mergeCell ref="A15:B15"/>
    <mergeCell ref="A18:H18"/>
    <mergeCell ref="A19:A20"/>
    <mergeCell ref="B19:B20"/>
    <mergeCell ref="C19:C20"/>
    <mergeCell ref="D19:E19"/>
    <mergeCell ref="F19:G19"/>
    <mergeCell ref="H19:H20"/>
    <mergeCell ref="A6:H7"/>
    <mergeCell ref="A9:H9"/>
    <mergeCell ref="A10:H10"/>
    <mergeCell ref="A11:H11"/>
    <mergeCell ref="A12:H12"/>
    <mergeCell ref="A13:H13"/>
  </mergeCells>
  <conditionalFormatting sqref="I23:O468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90" fitToHeight="0" orientation="landscape" r:id="rId1"/>
  <rowBreaks count="3" manualBreakCount="3">
    <brk id="120" max="7" man="1"/>
    <brk id="241" max="7" man="1"/>
    <brk id="36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9ФП</vt:lpstr>
      <vt:lpstr>'9ФП'!Заголовки_для_печати</vt:lpstr>
      <vt:lpstr>'9ФП'!Область_печати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2025-03-20T12:28:32Z</dcterms:created>
  <dcterms:modified xsi:type="dcterms:W3CDTF">2025-03-20T12:29:30Z</dcterms:modified>
</cp:coreProperties>
</file>